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\VŘ\VŘ_2021\19_21_12_21_OR_Rekonstrukce DBS a DL_Korytko\01_Podklady\PD_03_pozarni\"/>
    </mc:Choice>
  </mc:AlternateContent>
  <bookViews>
    <workbookView xWindow="0" yWindow="0" windowWidth="28800" windowHeight="12330" activeTab="1"/>
  </bookViews>
  <sheets>
    <sheet name="Rekapitulace stavby" sheetId="1" r:id="rId1"/>
    <sheet name="5 - Protipožární dveře" sheetId="2" r:id="rId2"/>
    <sheet name="Pokyny pro vyplnění" sheetId="3" r:id="rId3"/>
  </sheets>
  <definedNames>
    <definedName name="_xlnm._FilterDatabase" localSheetId="1" hidden="1">'5 - Protipožární dveře'!$C$90:$K$138</definedName>
    <definedName name="_xlnm.Print_Titles" localSheetId="1">'5 - Protipožární dveře'!$90:$90</definedName>
    <definedName name="_xlnm.Print_Titles" localSheetId="0">'Rekapitulace stavby'!$52:$52</definedName>
    <definedName name="_xlnm.Print_Area" localSheetId="1">'5 - Protipožární dveře'!$C$4:$J$41,'5 - Protipožární dveře'!$C$47:$J$70,'5 - Protipožární dveře'!$C$76:$K$138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9" i="2" l="1"/>
  <c r="J38" i="2"/>
  <c r="AY56" i="1" s="1"/>
  <c r="J37" i="2"/>
  <c r="AX56" i="1" s="1"/>
  <c r="BI136" i="2"/>
  <c r="BH136" i="2"/>
  <c r="BG136" i="2"/>
  <c r="BE136" i="2"/>
  <c r="T136" i="2"/>
  <c r="R136" i="2"/>
  <c r="P136" i="2"/>
  <c r="BI133" i="2"/>
  <c r="BH133" i="2"/>
  <c r="BG133" i="2"/>
  <c r="BE133" i="2"/>
  <c r="T133" i="2"/>
  <c r="R133" i="2"/>
  <c r="P133" i="2"/>
  <c r="BI130" i="2"/>
  <c r="BH130" i="2"/>
  <c r="BG130" i="2"/>
  <c r="BE130" i="2"/>
  <c r="T130" i="2"/>
  <c r="R130" i="2"/>
  <c r="P130" i="2"/>
  <c r="BI126" i="2"/>
  <c r="BH126" i="2"/>
  <c r="BG126" i="2"/>
  <c r="BE126" i="2"/>
  <c r="T126" i="2"/>
  <c r="R126" i="2"/>
  <c r="P126" i="2"/>
  <c r="BI121" i="2"/>
  <c r="BH121" i="2"/>
  <c r="BG121" i="2"/>
  <c r="BE121" i="2"/>
  <c r="T121" i="2"/>
  <c r="R121" i="2"/>
  <c r="P121" i="2"/>
  <c r="BI118" i="2"/>
  <c r="BH118" i="2"/>
  <c r="BG118" i="2"/>
  <c r="BE118" i="2"/>
  <c r="T118" i="2"/>
  <c r="R118" i="2"/>
  <c r="P118" i="2"/>
  <c r="BI115" i="2"/>
  <c r="BH115" i="2"/>
  <c r="BG115" i="2"/>
  <c r="BE115" i="2"/>
  <c r="T115" i="2"/>
  <c r="R115" i="2"/>
  <c r="P115" i="2"/>
  <c r="BI112" i="2"/>
  <c r="BH112" i="2"/>
  <c r="BG112" i="2"/>
  <c r="BE112" i="2"/>
  <c r="T112" i="2"/>
  <c r="R112" i="2"/>
  <c r="P112" i="2"/>
  <c r="BI109" i="2"/>
  <c r="BH109" i="2"/>
  <c r="BG109" i="2"/>
  <c r="BE109" i="2"/>
  <c r="T109" i="2"/>
  <c r="R109" i="2"/>
  <c r="P109" i="2"/>
  <c r="BI104" i="2"/>
  <c r="BH104" i="2"/>
  <c r="BG104" i="2"/>
  <c r="BE104" i="2"/>
  <c r="T104" i="2"/>
  <c r="T103" i="2"/>
  <c r="R104" i="2"/>
  <c r="R103" i="2"/>
  <c r="P104" i="2"/>
  <c r="P103" i="2"/>
  <c r="BI100" i="2"/>
  <c r="BH100" i="2"/>
  <c r="BG100" i="2"/>
  <c r="BE100" i="2"/>
  <c r="T100" i="2"/>
  <c r="R100" i="2"/>
  <c r="P100" i="2"/>
  <c r="BI97" i="2"/>
  <c r="BH97" i="2"/>
  <c r="BG97" i="2"/>
  <c r="BE97" i="2"/>
  <c r="T97" i="2"/>
  <c r="R97" i="2"/>
  <c r="P97" i="2"/>
  <c r="BI94" i="2"/>
  <c r="BH94" i="2"/>
  <c r="F38" i="2" s="1"/>
  <c r="BG94" i="2"/>
  <c r="BE94" i="2"/>
  <c r="F35" i="2" s="1"/>
  <c r="T94" i="2"/>
  <c r="R94" i="2"/>
  <c r="P94" i="2"/>
  <c r="F87" i="2"/>
  <c r="F85" i="2"/>
  <c r="E83" i="2"/>
  <c r="F58" i="2"/>
  <c r="F56" i="2"/>
  <c r="E54" i="2"/>
  <c r="J26" i="2"/>
  <c r="E26" i="2"/>
  <c r="J88" i="2"/>
  <c r="J25" i="2"/>
  <c r="J23" i="2"/>
  <c r="E23" i="2"/>
  <c r="J87" i="2"/>
  <c r="J22" i="2"/>
  <c r="J20" i="2"/>
  <c r="E20" i="2"/>
  <c r="F88" i="2"/>
  <c r="J19" i="2"/>
  <c r="J14" i="2"/>
  <c r="J85" i="2" s="1"/>
  <c r="E7" i="2"/>
  <c r="E79" i="2" s="1"/>
  <c r="L50" i="1"/>
  <c r="AM50" i="1"/>
  <c r="AM49" i="1"/>
  <c r="L49" i="1"/>
  <c r="AM47" i="1"/>
  <c r="L47" i="1"/>
  <c r="L45" i="1"/>
  <c r="L44" i="1"/>
  <c r="BK126" i="2"/>
  <c r="BK109" i="2"/>
  <c r="BK112" i="2"/>
  <c r="BK130" i="2"/>
  <c r="J112" i="2"/>
  <c r="F39" i="2"/>
  <c r="J94" i="2"/>
  <c r="BK121" i="2"/>
  <c r="J121" i="2"/>
  <c r="J118" i="2"/>
  <c r="J136" i="2"/>
  <c r="BK115" i="2"/>
  <c r="J104" i="2"/>
  <c r="BK136" i="2"/>
  <c r="J130" i="2"/>
  <c r="BK100" i="2"/>
  <c r="J126" i="2"/>
  <c r="BK104" i="2"/>
  <c r="AS55" i="1"/>
  <c r="J133" i="2"/>
  <c r="F37" i="2"/>
  <c r="J115" i="2"/>
  <c r="BK133" i="2"/>
  <c r="BK97" i="2"/>
  <c r="BK118" i="2"/>
  <c r="J97" i="2"/>
  <c r="J100" i="2"/>
  <c r="BK94" i="2"/>
  <c r="J109" i="2"/>
  <c r="J35" i="2" l="1"/>
  <c r="R93" i="2"/>
  <c r="T108" i="2"/>
  <c r="R108" i="2"/>
  <c r="BK125" i="2"/>
  <c r="J125" i="2"/>
  <c r="J69" i="2" s="1"/>
  <c r="BK93" i="2"/>
  <c r="J93" i="2" s="1"/>
  <c r="J65" i="2" s="1"/>
  <c r="BK108" i="2"/>
  <c r="J108" i="2"/>
  <c r="J67" i="2" s="1"/>
  <c r="P93" i="2"/>
  <c r="P125" i="2"/>
  <c r="P124" i="2"/>
  <c r="T93" i="2"/>
  <c r="P108" i="2"/>
  <c r="R125" i="2"/>
  <c r="R124" i="2"/>
  <c r="T125" i="2"/>
  <c r="T124" i="2"/>
  <c r="BK103" i="2"/>
  <c r="J103" i="2"/>
  <c r="J66" i="2" s="1"/>
  <c r="BC56" i="1"/>
  <c r="BC55" i="1" s="1"/>
  <c r="AY55" i="1" s="1"/>
  <c r="BB56" i="1"/>
  <c r="AZ56" i="1"/>
  <c r="AZ55" i="1" s="1"/>
  <c r="AV55" i="1" s="1"/>
  <c r="E50" i="2"/>
  <c r="J56" i="2"/>
  <c r="J58" i="2"/>
  <c r="F59" i="2"/>
  <c r="J59" i="2"/>
  <c r="BF94" i="2"/>
  <c r="BF97" i="2"/>
  <c r="BF100" i="2"/>
  <c r="BF104" i="2"/>
  <c r="BF109" i="2"/>
  <c r="BF112" i="2"/>
  <c r="BF115" i="2"/>
  <c r="BF118" i="2"/>
  <c r="BF121" i="2"/>
  <c r="BF126" i="2"/>
  <c r="BF130" i="2"/>
  <c r="BF133" i="2"/>
  <c r="BF136" i="2"/>
  <c r="AV56" i="1"/>
  <c r="BD56" i="1"/>
  <c r="BD55" i="1" s="1"/>
  <c r="BD54" i="1" s="1"/>
  <c r="W33" i="1" s="1"/>
  <c r="BB55" i="1"/>
  <c r="AX55" i="1" s="1"/>
  <c r="AS54" i="1"/>
  <c r="R92" i="2" l="1"/>
  <c r="T92" i="2"/>
  <c r="T91" i="2" s="1"/>
  <c r="P92" i="2"/>
  <c r="P91" i="2" s="1"/>
  <c r="AU56" i="1" s="1"/>
  <c r="AU55" i="1" s="1"/>
  <c r="AU54" i="1" s="1"/>
  <c r="R91" i="2"/>
  <c r="BK92" i="2"/>
  <c r="BK124" i="2"/>
  <c r="J124" i="2"/>
  <c r="J68" i="2" s="1"/>
  <c r="AZ54" i="1"/>
  <c r="W29" i="1" s="1"/>
  <c r="BC54" i="1"/>
  <c r="W32" i="1" s="1"/>
  <c r="F36" i="2"/>
  <c r="BA56" i="1" s="1"/>
  <c r="BA55" i="1" s="1"/>
  <c r="AW55" i="1" s="1"/>
  <c r="AT55" i="1" s="1"/>
  <c r="BB54" i="1"/>
  <c r="W31" i="1"/>
  <c r="J36" i="2"/>
  <c r="AW56" i="1"/>
  <c r="AT56" i="1" s="1"/>
  <c r="BK91" i="2" l="1"/>
  <c r="J91" i="2"/>
  <c r="J63" i="2" s="1"/>
  <c r="J92" i="2"/>
  <c r="J64" i="2" s="1"/>
  <c r="AV54" i="1"/>
  <c r="AK29" i="1" s="1"/>
  <c r="BA54" i="1"/>
  <c r="W30" i="1" s="1"/>
  <c r="J32" i="2"/>
  <c r="AG56" i="1" s="1"/>
  <c r="AG55" i="1" s="1"/>
  <c r="AG54" i="1" s="1"/>
  <c r="AK26" i="1" s="1"/>
  <c r="AX54" i="1"/>
  <c r="AY54" i="1"/>
  <c r="J41" i="2" l="1"/>
  <c r="AN56" i="1"/>
  <c r="AN55" i="1"/>
  <c r="AW54" i="1"/>
  <c r="AK30" i="1" s="1"/>
  <c r="AK35" i="1" s="1"/>
  <c r="AT54" i="1" l="1"/>
  <c r="AN54" i="1"/>
</calcChain>
</file>

<file path=xl/sharedStrings.xml><?xml version="1.0" encoding="utf-8"?>
<sst xmlns="http://schemas.openxmlformats.org/spreadsheetml/2006/main" count="1085" uniqueCount="397">
  <si>
    <t>Export Komplet</t>
  </si>
  <si>
    <t>VZ</t>
  </si>
  <si>
    <t>2.0</t>
  </si>
  <si>
    <t>ZAMOK</t>
  </si>
  <si>
    <t>False</t>
  </si>
  <si>
    <t>{1362ed35-8d51-41d1-ae5a-4ce829b54228}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</si>
  <si>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</si>
  <si>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</si>
  <si>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</si>
  <si>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</si>
  <si>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</si>
  <si>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</si>
  <si>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0,00001</t>
  </si>
  <si>
    <t>Kód:</t>
  </si>
  <si>
    <t>W2a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</si>
  <si>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</si>
  <si>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</si>
  <si>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Čtyřlístek- udržovací práce DL</t>
  </si>
  <si>
    <t>KSO:</t>
  </si>
  <si>
    <t/>
  </si>
  <si>
    <t>CC-CZ:</t>
  </si>
  <si>
    <t>Místo:</t>
  </si>
  <si>
    <t>Ostrava</t>
  </si>
  <si>
    <t>Datum:</t>
  </si>
  <si>
    <t>19. 11. 2021</t>
  </si>
  <si>
    <t>Zadavatel:</t>
  </si>
  <si>
    <t>IČ:</t>
  </si>
  <si>
    <t>70631808</t>
  </si>
  <si>
    <t>Čtyřlístek</t>
  </si>
  <si>
    <t>DIČ:</t>
  </si>
  <si>
    <t>CZ70631808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</si>
  <si>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</si>
  <si>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</si>
  <si>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</si>
  <si>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</si>
  <si>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</si>
  <si>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</si>
  <si>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</si>
  <si>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</si>
  <si>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</si>
  <si>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</si>
  <si>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</si>
  <si>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</si>
  <si>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</si>
  <si>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</si>
  <si>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</si>
  <si>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</si>
  <si>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</si>
  <si>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</si>
  <si>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</si>
  <si>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</si>
  <si>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</si>
  <si>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</si>
  <si>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</si>
  <si>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</si>
  <si>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</si>
  <si>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</si>
  <si>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</si>
  <si>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</si>
  <si>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</si>
  <si>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</si>
  <si>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</si>
  <si>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</si>
  <si>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</si>
  <si>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</si>
  <si>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</si>
  <si>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</si>
  <si>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</si>
  <si>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</si>
  <si>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</si>
  <si>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</si>
  <si>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</si>
  <si>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</si>
  <si>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</si>
  <si>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</si>
  <si>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</si>
  <si>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</si>
  <si>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</si>
  <si>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Stavební část</t>
  </si>
  <si>
    <t>STA</t>
  </si>
  <si>
    <t>{4cccd41c-8e43-4355-9c8b-aa80037d8ad8}</t>
  </si>
  <si>
    <t>2</t>
  </si>
  <si>
    <t>/</t>
  </si>
  <si>
    <t>5</t>
  </si>
  <si>
    <t>Protipožární dveře</t>
  </si>
  <si>
    <t>Soupis</t>
  </si>
  <si>
    <t>{dfaa04b5-1111-4fbf-862b-9258f6d49f79}</t>
  </si>
  <si>
    <t>KRYCÍ LIST SOUPISU PRACÍ</t>
  </si>
  <si>
    <t>Objekt:</t>
  </si>
  <si>
    <t>1 - Stavební část</t>
  </si>
  <si>
    <t>Soupis:</t>
  </si>
  <si>
    <t>5 - Protipožární dveře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</si>
  <si>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</si>
  <si>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</si>
  <si>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</si>
  <si>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</si>
  <si>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</si>
  <si>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</si>
  <si>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</si>
  <si>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</si>
  <si>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</si>
  <si>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</si>
  <si>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</si>
  <si>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</si>
  <si>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</si>
  <si>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</si>
  <si>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</si>
  <si>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</si>
  <si>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</si>
  <si>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</si>
  <si>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</si>
  <si>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</si>
  <si>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</si>
  <si>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</si>
  <si>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</si>
  <si>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</si>
  <si>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 - Práce a dodávky HSV</t>
  </si>
  <si>
    <t>ROZPOCET</t>
  </si>
  <si>
    <t>6</t>
  </si>
  <si>
    <t>Úpravy povrchů, podlahy a osazování výplní - Úpravy povrchů, podlahy a osazování výplní</t>
  </si>
  <si>
    <t>10</t>
  </si>
  <si>
    <t>K</t>
  </si>
  <si>
    <t>611341122</t>
  </si>
  <si>
    <t>Sádrová nebo vápenosádrová omítka hladká jednovrstvá vnitřních stropů žebrových nanášená ručně</t>
  </si>
  <si>
    <t>m2</t>
  </si>
  <si>
    <t>CS ÚRS 2021 02</t>
  </si>
  <si>
    <t>4</t>
  </si>
  <si>
    <t>-687691406</t>
  </si>
  <si>
    <t>PP</t>
  </si>
  <si>
    <t>Omítka sádrová nebo vápenosádrová vnitřních ploch nanášená ručně jednovrstvá, tloušťky do 10 mm hladká vodorovných konstrukcí stropů žebrových nebo osamělých trámů</t>
  </si>
  <si>
    <t>Online PSC</t>
  </si>
  <si>
    <t>https://podminky.urs.cz/item/CS_URS_2021_02/611341122</t>
  </si>
  <si>
    <t>3</t>
  </si>
  <si>
    <t>642945111</t>
  </si>
  <si>
    <t>Osazování protipožárních nebo protiplynových zárubní dveří jednokřídlových do 2,5 m2</t>
  </si>
  <si>
    <t>kus</t>
  </si>
  <si>
    <t>293205499</t>
  </si>
  <si>
    <t>Osazování ocelových zárubní protipožárních nebo protiplynových dveří do vynechaného otvoru, s obetonováním, dveří jednokřídlových do 2,5 m2</t>
  </si>
  <si>
    <t>https://podminky.urs.cz/item/CS_URS_2021_02/642945111</t>
  </si>
  <si>
    <t>M</t>
  </si>
  <si>
    <t>55331563</t>
  </si>
  <si>
    <t>zárubeň jednokřídlá ocelová pro zdění s protipožární úpravou tl stěny 110-150mm rozměru 900/1970, 2100mm</t>
  </si>
  <si>
    <t>8</t>
  </si>
  <si>
    <t>-1435409157</t>
  </si>
  <si>
    <t>https://podminky.urs.cz/item/CS_URS_2021_02/55331563</t>
  </si>
  <si>
    <t>9</t>
  </si>
  <si>
    <t>Ostatní konstrukce a práce, bourání - Ostatní konstrukce a práce, bourání</t>
  </si>
  <si>
    <t>968072245</t>
  </si>
  <si>
    <t>Vybourání kovových rámů oken jednoduchých včetně křídel pl do 2 m2</t>
  </si>
  <si>
    <t>-593301969</t>
  </si>
  <si>
    <t>Vybourání kovových rámů oken s křídly, dveřních zárubní, vrat, stěn, ostění nebo obkladů okenních rámů s křídly jednoduchých, plochy do 2 m2</t>
  </si>
  <si>
    <t>https://podminky.urs.cz/item/CS_URS_2021_02/968072245</t>
  </si>
  <si>
    <t>VV</t>
  </si>
  <si>
    <t>2*15</t>
  </si>
  <si>
    <t>997</t>
  </si>
  <si>
    <t>Přesun sutě - Přesun sutě</t>
  </si>
  <si>
    <t>11</t>
  </si>
  <si>
    <t>997002611</t>
  </si>
  <si>
    <t>Nakládání suti a vybouraných hmot</t>
  </si>
  <si>
    <t>t</t>
  </si>
  <si>
    <t>1501908749</t>
  </si>
  <si>
    <t>Nakládání suti a vybouraných hmot na dopravní prostředek pro vodorovné přemístění</t>
  </si>
  <si>
    <t>https://podminky.urs.cz/item/CS_URS_2021_02/997002611</t>
  </si>
  <si>
    <t>12</t>
  </si>
  <si>
    <t>997013211</t>
  </si>
  <si>
    <t>Vnitrostaveništní doprava suti a vybouraných hmot pro budovy v do 6 m ručně</t>
  </si>
  <si>
    <t>-1176919468</t>
  </si>
  <si>
    <t>Vnitrostaveništní doprava suti a vybouraných hmot vodorovně do 50 m svisle ručně pro budovy a haly výšky do 6 m</t>
  </si>
  <si>
    <t>https://podminky.urs.cz/item/CS_URS_2021_02/997013211</t>
  </si>
  <si>
    <t>13</t>
  </si>
  <si>
    <t>997013219</t>
  </si>
  <si>
    <t>Příplatek k vnitrostaveništní dopravě suti a vybouraných hmot za zvětšenou dopravu suti ZKD 10 m</t>
  </si>
  <si>
    <t>-715291176</t>
  </si>
  <si>
    <t>Vnitrostaveništní doprava suti a vybouraných hmot vodorovně do 50 m Příplatek k cenám -3111 až -3217 za zvětšenou vodorovnou dopravu přes vymezenou dopravní vzdálenost za každých dalších i započatých 10 m</t>
  </si>
  <si>
    <t>https://podminky.urs.cz/item/CS_URS_2021_02/997013219</t>
  </si>
  <si>
    <t>14</t>
  </si>
  <si>
    <t>997013501</t>
  </si>
  <si>
    <t>Odvoz suti a vybouraných hmot na skládku nebo meziskládku do 1 km se složením</t>
  </si>
  <si>
    <t>1576614916</t>
  </si>
  <si>
    <t>Odvoz suti a vybouraných hmot na skládku nebo meziskládku se složením, na vzdálenost do 1 km</t>
  </si>
  <si>
    <t>https://podminky.urs.cz/item/CS_URS_2021_02/997013501</t>
  </si>
  <si>
    <t>997013509</t>
  </si>
  <si>
    <t>Příplatek k odvozu suti a vybouraných hmot na skládku ZKD 1 km přes 1 km</t>
  </si>
  <si>
    <t>-2044402539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</si>
  <si>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</si>
  <si>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</si>
  <si>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PSV</t>
  </si>
  <si>
    <t>Práce a dodávky PSV - Práce a dodávky PSV</t>
  </si>
  <si>
    <t>766</t>
  </si>
  <si>
    <t>Konstrukce truhlářské - Konstrukce truhlářské</t>
  </si>
  <si>
    <t>766660022</t>
  </si>
  <si>
    <t>Montáž dveřních křídel otvíravých jednokřídlových š přes 0,8 m požárních do ocelové zárubně</t>
  </si>
  <si>
    <t>16</t>
  </si>
  <si>
    <t>183018785</t>
  </si>
  <si>
    <t>Montáž dveřních křídel dřevěných nebo plastových otevíravých do ocelové zárubně protipožárních jednokřídlových, šířky přes 800 mm</t>
  </si>
  <si>
    <t>https://podminky.urs.cz/item/CS_URS_2021_02/766660022</t>
  </si>
  <si>
    <t>7</t>
  </si>
  <si>
    <t>61165340</t>
  </si>
  <si>
    <t>dveře jednokřídlé dřevotřískové protipožární EI (EW) 30 D3 povrch lakovaný plné 900x1970-2100mm, vč. prahu</t>
  </si>
  <si>
    <t>32</t>
  </si>
  <si>
    <t>-987157140</t>
  </si>
  <si>
    <t>https://podminky.urs.cz/item/CS_URS_2021_02/61165340</t>
  </si>
  <si>
    <t>766664932</t>
  </si>
  <si>
    <t>Oprava dveřních křídel samozavírače dveří na zárubeň ocelovou</t>
  </si>
  <si>
    <t>1836642752</t>
  </si>
  <si>
    <t>Oprava dveřních křídel dřevěných dokování dveřních křídel samozavírač dveří na zárubeň ocelovou</t>
  </si>
  <si>
    <t>https://podminky.urs.cz/item/CS_URS_2021_02/766664932</t>
  </si>
  <si>
    <t>54917265</t>
  </si>
  <si>
    <t>samozavírač dveří hydraulický K214 č.14 zlatá bronz</t>
  </si>
  <si>
    <t>1494163254</t>
  </si>
  <si>
    <t>samozavírač dveří hydraulický - komplet</t>
  </si>
  <si>
    <t>https://podminky.urs.cz/item/CS_URS_2021_02/54917265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</si>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</sst>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6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6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6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1" TargetMode="External"/><Relationship Id="rId13" Type="http://schemas.openxmlformats.org/officeDocument/2006/relationships/hyperlink" Target="https://podminky.urs.cz/item/CS_URS_2021_02/54917265" TargetMode="External"/><Relationship Id="rId3" Type="http://schemas.openxmlformats.org/officeDocument/2006/relationships/hyperlink" Target="https://podminky.urs.cz/item/CS_URS_2021_02/55331563" TargetMode="External"/><Relationship Id="rId7" Type="http://schemas.openxmlformats.org/officeDocument/2006/relationships/hyperlink" Target="https://podminky.urs.cz/item/CS_URS_2021_02/997013219" TargetMode="External"/><Relationship Id="rId12" Type="http://schemas.openxmlformats.org/officeDocument/2006/relationships/hyperlink" Target="https://podminky.urs.cz/item/CS_URS_2021_02/766664932" TargetMode="External"/><Relationship Id="rId2" Type="http://schemas.openxmlformats.org/officeDocument/2006/relationships/hyperlink" Target="https://podminky.urs.cz/item/CS_URS_2021_02/642945111" TargetMode="External"/><Relationship Id="rId1" Type="http://schemas.openxmlformats.org/officeDocument/2006/relationships/hyperlink" Target="https://podminky.urs.cz/item/CS_URS_2021_02/611341122" TargetMode="External"/><Relationship Id="rId6" Type="http://schemas.openxmlformats.org/officeDocument/2006/relationships/hyperlink" Target="https://podminky.urs.cz/item/CS_URS_2021_02/997013211" TargetMode="External"/><Relationship Id="rId11" Type="http://schemas.openxmlformats.org/officeDocument/2006/relationships/hyperlink" Target="https://podminky.urs.cz/item/CS_URS_2021_02/61165340" TargetMode="External"/><Relationship Id="rId5" Type="http://schemas.openxmlformats.org/officeDocument/2006/relationships/hyperlink" Target="https://podminky.urs.cz/item/CS_URS_2021_02/997002611" TargetMode="External"/><Relationship Id="rId10" Type="http://schemas.openxmlformats.org/officeDocument/2006/relationships/hyperlink" Target="https://podminky.urs.cz/item/CS_URS_2021_02/766660022" TargetMode="External"/><Relationship Id="rId4" Type="http://schemas.openxmlformats.org/officeDocument/2006/relationships/hyperlink" Target="https://podminky.urs.cz/item/CS_URS_2021_02/968072245" TargetMode="External"/><Relationship Id="rId9" Type="http://schemas.openxmlformats.org/officeDocument/2006/relationships/hyperlink" Target="https://podminky.urs.cz/item/CS_URS_2021_02/997013509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1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02" t="s">
        <v>14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21"/>
      <c r="AQ5" s="21"/>
      <c r="AR5" s="19"/>
      <c r="BE5" s="299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04" t="s">
        <v>17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21"/>
      <c r="AQ6" s="21"/>
      <c r="AR6" s="19"/>
      <c r="BE6" s="300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00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300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0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0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29</v>
      </c>
      <c r="AL11" s="21"/>
      <c r="AM11" s="21"/>
      <c r="AN11" s="26" t="s">
        <v>30</v>
      </c>
      <c r="AO11" s="21"/>
      <c r="AP11" s="21"/>
      <c r="AQ11" s="21"/>
      <c r="AR11" s="19"/>
      <c r="BE11" s="300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0"/>
      <c r="BS12" s="16" t="s">
        <v>6</v>
      </c>
    </row>
    <row r="13" spans="1:74" s="1" customFormat="1" ht="12" customHeight="1">
      <c r="B13" s="20"/>
      <c r="C13" s="21"/>
      <c r="D13" s="28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32</v>
      </c>
      <c r="AO13" s="21"/>
      <c r="AP13" s="21"/>
      <c r="AQ13" s="21"/>
      <c r="AR13" s="19"/>
      <c r="BE13" s="300"/>
      <c r="BS13" s="16" t="s">
        <v>6</v>
      </c>
    </row>
    <row r="14" spans="1:74" ht="12.75">
      <c r="B14" s="20"/>
      <c r="C14" s="21"/>
      <c r="D14" s="21"/>
      <c r="E14" s="305" t="s">
        <v>32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28" t="s">
        <v>29</v>
      </c>
      <c r="AL14" s="21"/>
      <c r="AM14" s="21"/>
      <c r="AN14" s="30" t="s">
        <v>32</v>
      </c>
      <c r="AO14" s="21"/>
      <c r="AP14" s="21"/>
      <c r="AQ14" s="21"/>
      <c r="AR14" s="19"/>
      <c r="BE14" s="300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0"/>
      <c r="BS15" s="16" t="s">
        <v>4</v>
      </c>
    </row>
    <row r="16" spans="1:74" s="1" customFormat="1" ht="12" customHeight="1">
      <c r="B16" s="20"/>
      <c r="C16" s="21"/>
      <c r="D16" s="28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0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29</v>
      </c>
      <c r="AL17" s="21"/>
      <c r="AM17" s="21"/>
      <c r="AN17" s="26" t="s">
        <v>19</v>
      </c>
      <c r="AO17" s="21"/>
      <c r="AP17" s="21"/>
      <c r="AQ17" s="21"/>
      <c r="AR17" s="19"/>
      <c r="BE17" s="300"/>
      <c r="BS17" s="16" t="s">
        <v>35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0"/>
      <c r="BS18" s="16" t="s">
        <v>6</v>
      </c>
    </row>
    <row r="19" spans="1:71" s="1" customFormat="1" ht="12" customHeight="1">
      <c r="B19" s="20"/>
      <c r="C19" s="21"/>
      <c r="D19" s="28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0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0"/>
      <c r="BS20" s="16" t="s">
        <v>35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0"/>
    </row>
    <row r="22" spans="1:71" s="1" customFormat="1" ht="12" customHeight="1">
      <c r="B22" s="20"/>
      <c r="C22" s="21"/>
      <c r="D22" s="28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0"/>
    </row>
    <row r="23" spans="1:71" s="1" customFormat="1" ht="47.25" customHeight="1">
      <c r="B23" s="20"/>
      <c r="C23" s="21"/>
      <c r="D23" s="21"/>
      <c r="E23" s="307" t="s">
        <v>38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21"/>
      <c r="AP23" s="21"/>
      <c r="AQ23" s="21"/>
      <c r="AR23" s="19"/>
      <c r="BE23" s="300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0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00"/>
    </row>
    <row r="26" spans="1:71" s="2" customFormat="1" ht="25.9" customHeight="1">
      <c r="A26" s="33"/>
      <c r="B26" s="34"/>
      <c r="C26" s="35"/>
      <c r="D26" s="3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08">
        <f>ROUND(AG54,2)</f>
        <v>0</v>
      </c>
      <c r="AL26" s="309"/>
      <c r="AM26" s="309"/>
      <c r="AN26" s="309"/>
      <c r="AO26" s="309"/>
      <c r="AP26" s="35"/>
      <c r="AQ26" s="35"/>
      <c r="AR26" s="38"/>
      <c r="BE26" s="300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00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10" t="s">
        <v>40</v>
      </c>
      <c r="M28" s="310"/>
      <c r="N28" s="310"/>
      <c r="O28" s="310"/>
      <c r="P28" s="310"/>
      <c r="Q28" s="35"/>
      <c r="R28" s="35"/>
      <c r="S28" s="35"/>
      <c r="T28" s="35"/>
      <c r="U28" s="35"/>
      <c r="V28" s="35"/>
      <c r="W28" s="310" t="s">
        <v>41</v>
      </c>
      <c r="X28" s="310"/>
      <c r="Y28" s="310"/>
      <c r="Z28" s="310"/>
      <c r="AA28" s="310"/>
      <c r="AB28" s="310"/>
      <c r="AC28" s="310"/>
      <c r="AD28" s="310"/>
      <c r="AE28" s="310"/>
      <c r="AF28" s="35"/>
      <c r="AG28" s="35"/>
      <c r="AH28" s="35"/>
      <c r="AI28" s="35"/>
      <c r="AJ28" s="35"/>
      <c r="AK28" s="310" t="s">
        <v>42</v>
      </c>
      <c r="AL28" s="310"/>
      <c r="AM28" s="310"/>
      <c r="AN28" s="310"/>
      <c r="AO28" s="310"/>
      <c r="AP28" s="35"/>
      <c r="AQ28" s="35"/>
      <c r="AR28" s="38"/>
      <c r="BE28" s="300"/>
    </row>
    <row r="29" spans="1:71" s="3" customFormat="1" ht="14.45" customHeight="1">
      <c r="B29" s="39"/>
      <c r="C29" s="40"/>
      <c r="D29" s="28" t="s">
        <v>43</v>
      </c>
      <c r="E29" s="40"/>
      <c r="F29" s="28" t="s">
        <v>44</v>
      </c>
      <c r="G29" s="40"/>
      <c r="H29" s="40"/>
      <c r="I29" s="40"/>
      <c r="J29" s="40"/>
      <c r="K29" s="40"/>
      <c r="L29" s="313">
        <v>0.21</v>
      </c>
      <c r="M29" s="312"/>
      <c r="N29" s="312"/>
      <c r="O29" s="312"/>
      <c r="P29" s="312"/>
      <c r="Q29" s="40"/>
      <c r="R29" s="40"/>
      <c r="S29" s="40"/>
      <c r="T29" s="40"/>
      <c r="U29" s="40"/>
      <c r="V29" s="40"/>
      <c r="W29" s="311">
        <f>ROUND(AZ54, 2)</f>
        <v>0</v>
      </c>
      <c r="X29" s="312"/>
      <c r="Y29" s="312"/>
      <c r="Z29" s="312"/>
      <c r="AA29" s="312"/>
      <c r="AB29" s="312"/>
      <c r="AC29" s="312"/>
      <c r="AD29" s="312"/>
      <c r="AE29" s="312"/>
      <c r="AF29" s="40"/>
      <c r="AG29" s="40"/>
      <c r="AH29" s="40"/>
      <c r="AI29" s="40"/>
      <c r="AJ29" s="40"/>
      <c r="AK29" s="311">
        <f>ROUND(AV54, 2)</f>
        <v>0</v>
      </c>
      <c r="AL29" s="312"/>
      <c r="AM29" s="312"/>
      <c r="AN29" s="312"/>
      <c r="AO29" s="312"/>
      <c r="AP29" s="40"/>
      <c r="AQ29" s="40"/>
      <c r="AR29" s="41"/>
      <c r="BE29" s="301"/>
    </row>
    <row r="30" spans="1:71" s="3" customFormat="1" ht="14.45" customHeight="1">
      <c r="B30" s="39"/>
      <c r="C30" s="40"/>
      <c r="D30" s="40"/>
      <c r="E30" s="40"/>
      <c r="F30" s="28" t="s">
        <v>45</v>
      </c>
      <c r="G30" s="40"/>
      <c r="H30" s="40"/>
      <c r="I30" s="40"/>
      <c r="J30" s="40"/>
      <c r="K30" s="40"/>
      <c r="L30" s="313">
        <v>0.15</v>
      </c>
      <c r="M30" s="312"/>
      <c r="N30" s="312"/>
      <c r="O30" s="312"/>
      <c r="P30" s="312"/>
      <c r="Q30" s="40"/>
      <c r="R30" s="40"/>
      <c r="S30" s="40"/>
      <c r="T30" s="40"/>
      <c r="U30" s="40"/>
      <c r="V30" s="40"/>
      <c r="W30" s="311">
        <f>ROUND(BA54, 2)</f>
        <v>0</v>
      </c>
      <c r="X30" s="312"/>
      <c r="Y30" s="312"/>
      <c r="Z30" s="312"/>
      <c r="AA30" s="312"/>
      <c r="AB30" s="312"/>
      <c r="AC30" s="312"/>
      <c r="AD30" s="312"/>
      <c r="AE30" s="312"/>
      <c r="AF30" s="40"/>
      <c r="AG30" s="40"/>
      <c r="AH30" s="40"/>
      <c r="AI30" s="40"/>
      <c r="AJ30" s="40"/>
      <c r="AK30" s="311">
        <f>ROUND(AW54, 2)</f>
        <v>0</v>
      </c>
      <c r="AL30" s="312"/>
      <c r="AM30" s="312"/>
      <c r="AN30" s="312"/>
      <c r="AO30" s="312"/>
      <c r="AP30" s="40"/>
      <c r="AQ30" s="40"/>
      <c r="AR30" s="41"/>
      <c r="BE30" s="301"/>
    </row>
    <row r="31" spans="1:71" s="3" customFormat="1" ht="14.45" hidden="1" customHeight="1">
      <c r="B31" s="39"/>
      <c r="C31" s="40"/>
      <c r="D31" s="40"/>
      <c r="E31" s="40"/>
      <c r="F31" s="28" t="s">
        <v>46</v>
      </c>
      <c r="G31" s="40"/>
      <c r="H31" s="40"/>
      <c r="I31" s="40"/>
      <c r="J31" s="40"/>
      <c r="K31" s="40"/>
      <c r="L31" s="313">
        <v>0.21</v>
      </c>
      <c r="M31" s="312"/>
      <c r="N31" s="312"/>
      <c r="O31" s="312"/>
      <c r="P31" s="312"/>
      <c r="Q31" s="40"/>
      <c r="R31" s="40"/>
      <c r="S31" s="40"/>
      <c r="T31" s="40"/>
      <c r="U31" s="40"/>
      <c r="V31" s="40"/>
      <c r="W31" s="311">
        <f>ROUND(BB54, 2)</f>
        <v>0</v>
      </c>
      <c r="X31" s="312"/>
      <c r="Y31" s="312"/>
      <c r="Z31" s="312"/>
      <c r="AA31" s="312"/>
      <c r="AB31" s="312"/>
      <c r="AC31" s="312"/>
      <c r="AD31" s="312"/>
      <c r="AE31" s="312"/>
      <c r="AF31" s="40"/>
      <c r="AG31" s="40"/>
      <c r="AH31" s="40"/>
      <c r="AI31" s="40"/>
      <c r="AJ31" s="40"/>
      <c r="AK31" s="311">
        <v>0</v>
      </c>
      <c r="AL31" s="312"/>
      <c r="AM31" s="312"/>
      <c r="AN31" s="312"/>
      <c r="AO31" s="312"/>
      <c r="AP31" s="40"/>
      <c r="AQ31" s="40"/>
      <c r="AR31" s="41"/>
      <c r="BE31" s="301"/>
    </row>
    <row r="32" spans="1:71" s="3" customFormat="1" ht="14.45" hidden="1" customHeight="1">
      <c r="B32" s="39"/>
      <c r="C32" s="40"/>
      <c r="D32" s="40"/>
      <c r="E32" s="40"/>
      <c r="F32" s="28" t="s">
        <v>47</v>
      </c>
      <c r="G32" s="40"/>
      <c r="H32" s="40"/>
      <c r="I32" s="40"/>
      <c r="J32" s="40"/>
      <c r="K32" s="40"/>
      <c r="L32" s="313">
        <v>0.15</v>
      </c>
      <c r="M32" s="312"/>
      <c r="N32" s="312"/>
      <c r="O32" s="312"/>
      <c r="P32" s="312"/>
      <c r="Q32" s="40"/>
      <c r="R32" s="40"/>
      <c r="S32" s="40"/>
      <c r="T32" s="40"/>
      <c r="U32" s="40"/>
      <c r="V32" s="40"/>
      <c r="W32" s="311">
        <f>ROUND(BC54, 2)</f>
        <v>0</v>
      </c>
      <c r="X32" s="312"/>
      <c r="Y32" s="312"/>
      <c r="Z32" s="312"/>
      <c r="AA32" s="312"/>
      <c r="AB32" s="312"/>
      <c r="AC32" s="312"/>
      <c r="AD32" s="312"/>
      <c r="AE32" s="312"/>
      <c r="AF32" s="40"/>
      <c r="AG32" s="40"/>
      <c r="AH32" s="40"/>
      <c r="AI32" s="40"/>
      <c r="AJ32" s="40"/>
      <c r="AK32" s="311">
        <v>0</v>
      </c>
      <c r="AL32" s="312"/>
      <c r="AM32" s="312"/>
      <c r="AN32" s="312"/>
      <c r="AO32" s="312"/>
      <c r="AP32" s="40"/>
      <c r="AQ32" s="40"/>
      <c r="AR32" s="41"/>
      <c r="BE32" s="301"/>
    </row>
    <row r="33" spans="1:57" s="3" customFormat="1" ht="14.45" hidden="1" customHeight="1">
      <c r="B33" s="39"/>
      <c r="C33" s="40"/>
      <c r="D33" s="40"/>
      <c r="E33" s="40"/>
      <c r="F33" s="28" t="s">
        <v>48</v>
      </c>
      <c r="G33" s="40"/>
      <c r="H33" s="40"/>
      <c r="I33" s="40"/>
      <c r="J33" s="40"/>
      <c r="K33" s="40"/>
      <c r="L33" s="313">
        <v>0</v>
      </c>
      <c r="M33" s="312"/>
      <c r="N33" s="312"/>
      <c r="O33" s="312"/>
      <c r="P33" s="312"/>
      <c r="Q33" s="40"/>
      <c r="R33" s="40"/>
      <c r="S33" s="40"/>
      <c r="T33" s="40"/>
      <c r="U33" s="40"/>
      <c r="V33" s="40"/>
      <c r="W33" s="311">
        <f>ROUND(BD54, 2)</f>
        <v>0</v>
      </c>
      <c r="X33" s="312"/>
      <c r="Y33" s="312"/>
      <c r="Z33" s="312"/>
      <c r="AA33" s="312"/>
      <c r="AB33" s="312"/>
      <c r="AC33" s="312"/>
      <c r="AD33" s="312"/>
      <c r="AE33" s="312"/>
      <c r="AF33" s="40"/>
      <c r="AG33" s="40"/>
      <c r="AH33" s="40"/>
      <c r="AI33" s="40"/>
      <c r="AJ33" s="40"/>
      <c r="AK33" s="311">
        <v>0</v>
      </c>
      <c r="AL33" s="312"/>
      <c r="AM33" s="312"/>
      <c r="AN33" s="312"/>
      <c r="AO33" s="312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49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50</v>
      </c>
      <c r="U35" s="44"/>
      <c r="V35" s="44"/>
      <c r="W35" s="44"/>
      <c r="X35" s="314" t="s">
        <v>51</v>
      </c>
      <c r="Y35" s="315"/>
      <c r="Z35" s="315"/>
      <c r="AA35" s="315"/>
      <c r="AB35" s="315"/>
      <c r="AC35" s="44"/>
      <c r="AD35" s="44"/>
      <c r="AE35" s="44"/>
      <c r="AF35" s="44"/>
      <c r="AG35" s="44"/>
      <c r="AH35" s="44"/>
      <c r="AI35" s="44"/>
      <c r="AJ35" s="44"/>
      <c r="AK35" s="316">
        <f>SUM(AK26:AK33)</f>
        <v>0</v>
      </c>
      <c r="AL35" s="315"/>
      <c r="AM35" s="315"/>
      <c r="AN35" s="315"/>
      <c r="AO35" s="317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W2a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18" t="str">
        <f>K6</f>
        <v>Čtyřlístek- udržovací práce DL</v>
      </c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Ostrava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20" t="str">
        <f>IF(AN8= "","",AN8)</f>
        <v>19. 11. 2021</v>
      </c>
      <c r="AN47" s="320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2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Čtyřlístek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33</v>
      </c>
      <c r="AJ49" s="35"/>
      <c r="AK49" s="35"/>
      <c r="AL49" s="35"/>
      <c r="AM49" s="321" t="str">
        <f>IF(E17="","",E17)</f>
        <v xml:space="preserve"> </v>
      </c>
      <c r="AN49" s="322"/>
      <c r="AO49" s="322"/>
      <c r="AP49" s="322"/>
      <c r="AQ49" s="35"/>
      <c r="AR49" s="38"/>
      <c r="AS49" s="323" t="s">
        <v>53</v>
      </c>
      <c r="AT49" s="324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2" customHeight="1">
      <c r="A50" s="33"/>
      <c r="B50" s="34"/>
      <c r="C50" s="28" t="s">
        <v>31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36</v>
      </c>
      <c r="AJ50" s="35"/>
      <c r="AK50" s="35"/>
      <c r="AL50" s="35"/>
      <c r="AM50" s="321" t="str">
        <f>IF(E20="","",E20)</f>
        <v xml:space="preserve"> </v>
      </c>
      <c r="AN50" s="322"/>
      <c r="AO50" s="322"/>
      <c r="AP50" s="322"/>
      <c r="AQ50" s="35"/>
      <c r="AR50" s="38"/>
      <c r="AS50" s="325"/>
      <c r="AT50" s="326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27"/>
      <c r="AT51" s="328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29" t="s">
        <v>54</v>
      </c>
      <c r="D52" s="330"/>
      <c r="E52" s="330"/>
      <c r="F52" s="330"/>
      <c r="G52" s="330"/>
      <c r="H52" s="65"/>
      <c r="I52" s="331" t="s">
        <v>55</v>
      </c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2" t="s">
        <v>56</v>
      </c>
      <c r="AH52" s="330"/>
      <c r="AI52" s="330"/>
      <c r="AJ52" s="330"/>
      <c r="AK52" s="330"/>
      <c r="AL52" s="330"/>
      <c r="AM52" s="330"/>
      <c r="AN52" s="331" t="s">
        <v>57</v>
      </c>
      <c r="AO52" s="330"/>
      <c r="AP52" s="330"/>
      <c r="AQ52" s="66" t="s">
        <v>58</v>
      </c>
      <c r="AR52" s="38"/>
      <c r="AS52" s="67" t="s">
        <v>59</v>
      </c>
      <c r="AT52" s="68" t="s">
        <v>60</v>
      </c>
      <c r="AU52" s="68" t="s">
        <v>61</v>
      </c>
      <c r="AV52" s="68" t="s">
        <v>62</v>
      </c>
      <c r="AW52" s="68" t="s">
        <v>63</v>
      </c>
      <c r="AX52" s="68" t="s">
        <v>64</v>
      </c>
      <c r="AY52" s="68" t="s">
        <v>65</v>
      </c>
      <c r="AZ52" s="68" t="s">
        <v>66</v>
      </c>
      <c r="BA52" s="68" t="s">
        <v>67</v>
      </c>
      <c r="BB52" s="68" t="s">
        <v>68</v>
      </c>
      <c r="BC52" s="68" t="s">
        <v>69</v>
      </c>
      <c r="BD52" s="69" t="s">
        <v>70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71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40">
        <f>ROUND(AG55,2)</f>
        <v>0</v>
      </c>
      <c r="AH54" s="340"/>
      <c r="AI54" s="340"/>
      <c r="AJ54" s="340"/>
      <c r="AK54" s="340"/>
      <c r="AL54" s="340"/>
      <c r="AM54" s="340"/>
      <c r="AN54" s="341">
        <f>SUM(AG54,AT54)</f>
        <v>0</v>
      </c>
      <c r="AO54" s="341"/>
      <c r="AP54" s="341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 t="shared" ref="AZ54:BD55" si="0">ROUND(AZ55,2)</f>
        <v>0</v>
      </c>
      <c r="BA54" s="80">
        <f t="shared" si="0"/>
        <v>0</v>
      </c>
      <c r="BB54" s="80">
        <f t="shared" si="0"/>
        <v>0</v>
      </c>
      <c r="BC54" s="80">
        <f t="shared" si="0"/>
        <v>0</v>
      </c>
      <c r="BD54" s="82">
        <f t="shared" si="0"/>
        <v>0</v>
      </c>
      <c r="BS54" s="83" t="s">
        <v>72</v>
      </c>
      <c r="BT54" s="83" t="s">
        <v>73</v>
      </c>
      <c r="BU54" s="84" t="s">
        <v>74</v>
      </c>
      <c r="BV54" s="83" t="s">
        <v>75</v>
      </c>
      <c r="BW54" s="83" t="s">
        <v>5</v>
      </c>
      <c r="BX54" s="83" t="s">
        <v>76</v>
      </c>
      <c r="CL54" s="83" t="s">
        <v>19</v>
      </c>
    </row>
    <row r="55" spans="1:91" s="7" customFormat="1" ht="16.5" customHeight="1">
      <c r="B55" s="85"/>
      <c r="C55" s="86"/>
      <c r="D55" s="336" t="s">
        <v>77</v>
      </c>
      <c r="E55" s="336"/>
      <c r="F55" s="336"/>
      <c r="G55" s="336"/>
      <c r="H55" s="336"/>
      <c r="I55" s="87"/>
      <c r="J55" s="336" t="s">
        <v>78</v>
      </c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5">
        <f>ROUND(AG56,2)</f>
        <v>0</v>
      </c>
      <c r="AH55" s="334"/>
      <c r="AI55" s="334"/>
      <c r="AJ55" s="334"/>
      <c r="AK55" s="334"/>
      <c r="AL55" s="334"/>
      <c r="AM55" s="334"/>
      <c r="AN55" s="333">
        <f>SUM(AG55,AT55)</f>
        <v>0</v>
      </c>
      <c r="AO55" s="334"/>
      <c r="AP55" s="334"/>
      <c r="AQ55" s="88" t="s">
        <v>79</v>
      </c>
      <c r="AR55" s="89"/>
      <c r="AS55" s="90">
        <f>ROUND(AS56,2)</f>
        <v>0</v>
      </c>
      <c r="AT55" s="91">
        <f>ROUND(SUM(AV55:AW55),2)</f>
        <v>0</v>
      </c>
      <c r="AU55" s="92">
        <f>ROUND(AU56,5)</f>
        <v>0</v>
      </c>
      <c r="AV55" s="91">
        <f>ROUND(AZ55*L29,2)</f>
        <v>0</v>
      </c>
      <c r="AW55" s="91">
        <f>ROUND(BA55*L30,2)</f>
        <v>0</v>
      </c>
      <c r="AX55" s="91">
        <f>ROUND(BB55*L29,2)</f>
        <v>0</v>
      </c>
      <c r="AY55" s="91">
        <f>ROUND(BC55*L30,2)</f>
        <v>0</v>
      </c>
      <c r="AZ55" s="91">
        <f t="shared" si="0"/>
        <v>0</v>
      </c>
      <c r="BA55" s="91">
        <f t="shared" si="0"/>
        <v>0</v>
      </c>
      <c r="BB55" s="91">
        <f t="shared" si="0"/>
        <v>0</v>
      </c>
      <c r="BC55" s="91">
        <f t="shared" si="0"/>
        <v>0</v>
      </c>
      <c r="BD55" s="93">
        <f t="shared" si="0"/>
        <v>0</v>
      </c>
      <c r="BS55" s="94" t="s">
        <v>72</v>
      </c>
      <c r="BT55" s="94" t="s">
        <v>77</v>
      </c>
      <c r="BU55" s="94" t="s">
        <v>74</v>
      </c>
      <c r="BV55" s="94" t="s">
        <v>75</v>
      </c>
      <c r="BW55" s="94" t="s">
        <v>80</v>
      </c>
      <c r="BX55" s="94" t="s">
        <v>5</v>
      </c>
      <c r="CL55" s="94" t="s">
        <v>19</v>
      </c>
      <c r="CM55" s="94" t="s">
        <v>81</v>
      </c>
    </row>
    <row r="56" spans="1:91" s="4" customFormat="1" ht="16.5" customHeight="1">
      <c r="A56" s="95" t="s">
        <v>82</v>
      </c>
      <c r="B56" s="50"/>
      <c r="C56" s="96"/>
      <c r="D56" s="96"/>
      <c r="E56" s="339" t="s">
        <v>83</v>
      </c>
      <c r="F56" s="339"/>
      <c r="G56" s="339"/>
      <c r="H56" s="339"/>
      <c r="I56" s="339"/>
      <c r="J56" s="96"/>
      <c r="K56" s="339" t="s">
        <v>84</v>
      </c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7">
        <f>'5 - Protipožární dveře'!J32</f>
        <v>0</v>
      </c>
      <c r="AH56" s="338"/>
      <c r="AI56" s="338"/>
      <c r="AJ56" s="338"/>
      <c r="AK56" s="338"/>
      <c r="AL56" s="338"/>
      <c r="AM56" s="338"/>
      <c r="AN56" s="337">
        <f>SUM(AG56,AT56)</f>
        <v>0</v>
      </c>
      <c r="AO56" s="338"/>
      <c r="AP56" s="338"/>
      <c r="AQ56" s="97" t="s">
        <v>85</v>
      </c>
      <c r="AR56" s="52"/>
      <c r="AS56" s="98">
        <v>0</v>
      </c>
      <c r="AT56" s="99">
        <f>ROUND(SUM(AV56:AW56),2)</f>
        <v>0</v>
      </c>
      <c r="AU56" s="100">
        <f>'5 - Protipožární dveře'!P91</f>
        <v>0</v>
      </c>
      <c r="AV56" s="99">
        <f>'5 - Protipožární dveře'!J35</f>
        <v>0</v>
      </c>
      <c r="AW56" s="99">
        <f>'5 - Protipožární dveře'!J36</f>
        <v>0</v>
      </c>
      <c r="AX56" s="99">
        <f>'5 - Protipožární dveře'!J37</f>
        <v>0</v>
      </c>
      <c r="AY56" s="99">
        <f>'5 - Protipožární dveře'!J38</f>
        <v>0</v>
      </c>
      <c r="AZ56" s="99">
        <f>'5 - Protipožární dveře'!F35</f>
        <v>0</v>
      </c>
      <c r="BA56" s="99">
        <f>'5 - Protipožární dveře'!F36</f>
        <v>0</v>
      </c>
      <c r="BB56" s="99">
        <f>'5 - Protipožární dveře'!F37</f>
        <v>0</v>
      </c>
      <c r="BC56" s="99">
        <f>'5 - Protipožární dveře'!F38</f>
        <v>0</v>
      </c>
      <c r="BD56" s="101">
        <f>'5 - Protipožární dveře'!F39</f>
        <v>0</v>
      </c>
      <c r="BT56" s="102" t="s">
        <v>81</v>
      </c>
      <c r="BV56" s="102" t="s">
        <v>75</v>
      </c>
      <c r="BW56" s="102" t="s">
        <v>86</v>
      </c>
      <c r="BX56" s="102" t="s">
        <v>80</v>
      </c>
      <c r="CL56" s="102" t="s">
        <v>19</v>
      </c>
    </row>
    <row r="57" spans="1:91" s="2" customFormat="1" ht="30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2" customFormat="1" ht="6.95" customHeight="1">
      <c r="A58" s="33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38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sheetProtection algorithmName="SHA-512" hashValue="b8LjO5aVQoNW60tS2RFCWXhQuq8BD9XBVWVsAKApyetq28YALJGXoawNRyn8P33oCpIz0lB9+lQ7DWq6cnumyQ==" saltValue="KxmyeDPJXaUgsujqJ+hkJN6kJA/YifpjvXDSr2GNfayexU+MB77/h0WEVF8qguRieLCFc7Zje5OgMIvyEllOcg==" spinCount="100000" sheet="1" objects="1" scenarios="1" formatColumns="0" formatRows="0"/>
  <mergeCells count="46">
    <mergeCell ref="AR2:BE2"/>
    <mergeCell ref="AN56:AP56"/>
    <mergeCell ref="AG56:AM56"/>
    <mergeCell ref="E56:I56"/>
    <mergeCell ref="K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6" location="'5 - Protipožární dveř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tabSelected="1" topLeftCell="A43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6" t="s">
        <v>86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9"/>
      <c r="AT3" s="16" t="s">
        <v>77</v>
      </c>
    </row>
    <row r="4" spans="1:46" s="1" customFormat="1" ht="24.95" customHeight="1">
      <c r="B4" s="19"/>
      <c r="D4" s="105" t="s">
        <v>87</v>
      </c>
      <c r="L4" s="19"/>
      <c r="M4" s="10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7" t="s">
        <v>16</v>
      </c>
      <c r="L6" s="19"/>
    </row>
    <row r="7" spans="1:46" s="1" customFormat="1" ht="16.5" customHeight="1">
      <c r="B7" s="19"/>
      <c r="E7" s="343" t="str">
        <f>'Rekapitulace stavby'!K6</f>
        <v>Čtyřlístek- udržovací práce DL</v>
      </c>
      <c r="F7" s="344"/>
      <c r="G7" s="344"/>
      <c r="H7" s="344"/>
      <c r="L7" s="19"/>
    </row>
    <row r="8" spans="1:46" s="1" customFormat="1" ht="12" customHeight="1">
      <c r="B8" s="19"/>
      <c r="D8" s="107" t="s">
        <v>88</v>
      </c>
      <c r="L8" s="19"/>
    </row>
    <row r="9" spans="1:46" s="2" customFormat="1" ht="16.5" customHeight="1">
      <c r="A9" s="33"/>
      <c r="B9" s="38"/>
      <c r="C9" s="33"/>
      <c r="D9" s="33"/>
      <c r="E9" s="343" t="s">
        <v>89</v>
      </c>
      <c r="F9" s="345"/>
      <c r="G9" s="345"/>
      <c r="H9" s="345"/>
      <c r="I9" s="33"/>
      <c r="J9" s="33"/>
      <c r="K9" s="33"/>
      <c r="L9" s="10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07" t="s">
        <v>90</v>
      </c>
      <c r="E10" s="33"/>
      <c r="F10" s="33"/>
      <c r="G10" s="33"/>
      <c r="H10" s="33"/>
      <c r="I10" s="33"/>
      <c r="J10" s="33"/>
      <c r="K10" s="33"/>
      <c r="L10" s="10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346" t="s">
        <v>91</v>
      </c>
      <c r="F11" s="345"/>
      <c r="G11" s="345"/>
      <c r="H11" s="345"/>
      <c r="I11" s="33"/>
      <c r="J11" s="33"/>
      <c r="K11" s="33"/>
      <c r="L11" s="10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10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07" t="s">
        <v>18</v>
      </c>
      <c r="E13" s="33"/>
      <c r="F13" s="102" t="s">
        <v>19</v>
      </c>
      <c r="G13" s="33"/>
      <c r="H13" s="33"/>
      <c r="I13" s="107" t="s">
        <v>20</v>
      </c>
      <c r="J13" s="102" t="s">
        <v>19</v>
      </c>
      <c r="K13" s="33"/>
      <c r="L13" s="10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7" t="s">
        <v>21</v>
      </c>
      <c r="E14" s="33"/>
      <c r="F14" s="102" t="s">
        <v>22</v>
      </c>
      <c r="G14" s="33"/>
      <c r="H14" s="33"/>
      <c r="I14" s="107" t="s">
        <v>23</v>
      </c>
      <c r="J14" s="109" t="str">
        <f>'Rekapitulace stavby'!AN8</f>
        <v>19. 11. 2021</v>
      </c>
      <c r="K14" s="33"/>
      <c r="L14" s="10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10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07" t="s">
        <v>25</v>
      </c>
      <c r="E16" s="33"/>
      <c r="F16" s="33"/>
      <c r="G16" s="33"/>
      <c r="H16" s="33"/>
      <c r="I16" s="107" t="s">
        <v>26</v>
      </c>
      <c r="J16" s="102" t="s">
        <v>27</v>
      </c>
      <c r="K16" s="33"/>
      <c r="L16" s="10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28</v>
      </c>
      <c r="F17" s="33"/>
      <c r="G17" s="33"/>
      <c r="H17" s="33"/>
      <c r="I17" s="107" t="s">
        <v>29</v>
      </c>
      <c r="J17" s="102" t="s">
        <v>30</v>
      </c>
      <c r="K17" s="33"/>
      <c r="L17" s="10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10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07" t="s">
        <v>31</v>
      </c>
      <c r="E19" s="33"/>
      <c r="F19" s="33"/>
      <c r="G19" s="33"/>
      <c r="H19" s="33"/>
      <c r="I19" s="107" t="s">
        <v>26</v>
      </c>
      <c r="J19" s="29" t="str">
        <f>'Rekapitulace stavby'!AN13</f>
        <v>Vyplň údaj</v>
      </c>
      <c r="K19" s="33"/>
      <c r="L19" s="10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47" t="str">
        <f>'Rekapitulace stavby'!E14</f>
        <v>Vyplň údaj</v>
      </c>
      <c r="F20" s="348"/>
      <c r="G20" s="348"/>
      <c r="H20" s="348"/>
      <c r="I20" s="107" t="s">
        <v>29</v>
      </c>
      <c r="J20" s="29" t="str">
        <f>'Rekapitulace stavby'!AN14</f>
        <v>Vyplň údaj</v>
      </c>
      <c r="K20" s="33"/>
      <c r="L20" s="10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10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07" t="s">
        <v>33</v>
      </c>
      <c r="E22" s="33"/>
      <c r="F22" s="33"/>
      <c r="G22" s="33"/>
      <c r="H22" s="33"/>
      <c r="I22" s="107" t="s">
        <v>26</v>
      </c>
      <c r="J22" s="102" t="str">
        <f>IF('Rekapitulace stavby'!AN16="","",'Rekapitulace stavby'!AN16)</f>
        <v/>
      </c>
      <c r="K22" s="33"/>
      <c r="L22" s="10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tr">
        <f>IF('Rekapitulace stavby'!E17="","",'Rekapitulace stavby'!E17)</f>
        <v xml:space="preserve"> </v>
      </c>
      <c r="F23" s="33"/>
      <c r="G23" s="33"/>
      <c r="H23" s="33"/>
      <c r="I23" s="107" t="s">
        <v>29</v>
      </c>
      <c r="J23" s="102" t="str">
        <f>IF('Rekapitulace stavby'!AN17="","",'Rekapitulace stavby'!AN17)</f>
        <v/>
      </c>
      <c r="K23" s="33"/>
      <c r="L23" s="10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10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07" t="s">
        <v>36</v>
      </c>
      <c r="E25" s="33"/>
      <c r="F25" s="33"/>
      <c r="G25" s="33"/>
      <c r="H25" s="33"/>
      <c r="I25" s="107" t="s">
        <v>26</v>
      </c>
      <c r="J25" s="102" t="str">
        <f>IF('Rekapitulace stavby'!AN19="","",'Rekapitulace stavby'!AN19)</f>
        <v/>
      </c>
      <c r="K25" s="33"/>
      <c r="L25" s="10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07" t="s">
        <v>29</v>
      </c>
      <c r="J26" s="102" t="str">
        <f>IF('Rekapitulace stavby'!AN20="","",'Rekapitulace stavby'!AN20)</f>
        <v/>
      </c>
      <c r="K26" s="33"/>
      <c r="L26" s="10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108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07" t="s">
        <v>37</v>
      </c>
      <c r="E28" s="33"/>
      <c r="F28" s="33"/>
      <c r="G28" s="33"/>
      <c r="H28" s="33"/>
      <c r="I28" s="33"/>
      <c r="J28" s="33"/>
      <c r="K28" s="33"/>
      <c r="L28" s="10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47.25" customHeight="1">
      <c r="A29" s="110"/>
      <c r="B29" s="111"/>
      <c r="C29" s="110"/>
      <c r="D29" s="110"/>
      <c r="E29" s="349" t="s">
        <v>38</v>
      </c>
      <c r="F29" s="349"/>
      <c r="G29" s="349"/>
      <c r="H29" s="349"/>
      <c r="I29" s="110"/>
      <c r="J29" s="110"/>
      <c r="K29" s="110"/>
      <c r="L29" s="112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10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3"/>
      <c r="E31" s="113"/>
      <c r="F31" s="113"/>
      <c r="G31" s="113"/>
      <c r="H31" s="113"/>
      <c r="I31" s="113"/>
      <c r="J31" s="113"/>
      <c r="K31" s="113"/>
      <c r="L31" s="10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14" t="s">
        <v>39</v>
      </c>
      <c r="E32" s="33"/>
      <c r="F32" s="33"/>
      <c r="G32" s="33"/>
      <c r="H32" s="33"/>
      <c r="I32" s="33"/>
      <c r="J32" s="115">
        <f>ROUND(J91, 2)</f>
        <v>0</v>
      </c>
      <c r="K32" s="33"/>
      <c r="L32" s="10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13"/>
      <c r="E33" s="113"/>
      <c r="F33" s="113"/>
      <c r="G33" s="113"/>
      <c r="H33" s="113"/>
      <c r="I33" s="113"/>
      <c r="J33" s="113"/>
      <c r="K33" s="113"/>
      <c r="L33" s="10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16" t="s">
        <v>41</v>
      </c>
      <c r="G34" s="33"/>
      <c r="H34" s="33"/>
      <c r="I34" s="116" t="s">
        <v>40</v>
      </c>
      <c r="J34" s="116" t="s">
        <v>42</v>
      </c>
      <c r="K34" s="33"/>
      <c r="L34" s="10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17" t="s">
        <v>43</v>
      </c>
      <c r="E35" s="107" t="s">
        <v>44</v>
      </c>
      <c r="F35" s="118">
        <f>ROUND((SUM(BE91:BE138)),  2)</f>
        <v>0</v>
      </c>
      <c r="G35" s="33"/>
      <c r="H35" s="33"/>
      <c r="I35" s="119">
        <v>0.21</v>
      </c>
      <c r="J35" s="118">
        <f>ROUND(((SUM(BE91:BE138))*I35),  2)</f>
        <v>0</v>
      </c>
      <c r="K35" s="33"/>
      <c r="L35" s="10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07" t="s">
        <v>45</v>
      </c>
      <c r="F36" s="118">
        <f>ROUND((SUM(BF91:BF138)),  2)</f>
        <v>0</v>
      </c>
      <c r="G36" s="33"/>
      <c r="H36" s="33"/>
      <c r="I36" s="119">
        <v>0.15</v>
      </c>
      <c r="J36" s="118">
        <f>ROUND(((SUM(BF91:BF138))*I36),  2)</f>
        <v>0</v>
      </c>
      <c r="K36" s="33"/>
      <c r="L36" s="10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7" t="s">
        <v>46</v>
      </c>
      <c r="F37" s="118">
        <f>ROUND((SUM(BG91:BG138)),  2)</f>
        <v>0</v>
      </c>
      <c r="G37" s="33"/>
      <c r="H37" s="33"/>
      <c r="I37" s="119">
        <v>0.21</v>
      </c>
      <c r="J37" s="118">
        <f>0</f>
        <v>0</v>
      </c>
      <c r="K37" s="33"/>
      <c r="L37" s="10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07" t="s">
        <v>47</v>
      </c>
      <c r="F38" s="118">
        <f>ROUND((SUM(BH91:BH138)),  2)</f>
        <v>0</v>
      </c>
      <c r="G38" s="33"/>
      <c r="H38" s="33"/>
      <c r="I38" s="119">
        <v>0.15</v>
      </c>
      <c r="J38" s="118">
        <f>0</f>
        <v>0</v>
      </c>
      <c r="K38" s="33"/>
      <c r="L38" s="10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07" t="s">
        <v>48</v>
      </c>
      <c r="F39" s="118">
        <f>ROUND((SUM(BI91:BI138)),  2)</f>
        <v>0</v>
      </c>
      <c r="G39" s="33"/>
      <c r="H39" s="33"/>
      <c r="I39" s="119">
        <v>0</v>
      </c>
      <c r="J39" s="118">
        <f>0</f>
        <v>0</v>
      </c>
      <c r="K39" s="33"/>
      <c r="L39" s="10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10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20"/>
      <c r="D41" s="121" t="s">
        <v>49</v>
      </c>
      <c r="E41" s="122"/>
      <c r="F41" s="122"/>
      <c r="G41" s="123" t="s">
        <v>50</v>
      </c>
      <c r="H41" s="124" t="s">
        <v>51</v>
      </c>
      <c r="I41" s="122"/>
      <c r="J41" s="125">
        <f>SUM(J32:J39)</f>
        <v>0</v>
      </c>
      <c r="K41" s="126"/>
      <c r="L41" s="108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08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5" customHeight="1">
      <c r="A46" s="33"/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0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5" customHeight="1">
      <c r="A47" s="33"/>
      <c r="B47" s="34"/>
      <c r="C47" s="22" t="s">
        <v>92</v>
      </c>
      <c r="D47" s="35"/>
      <c r="E47" s="35"/>
      <c r="F47" s="35"/>
      <c r="G47" s="35"/>
      <c r="H47" s="35"/>
      <c r="I47" s="35"/>
      <c r="J47" s="35"/>
      <c r="K47" s="35"/>
      <c r="L47" s="10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10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35"/>
      <c r="J49" s="35"/>
      <c r="K49" s="35"/>
      <c r="L49" s="10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50" t="str">
        <f>E7</f>
        <v>Čtyřlístek- udržovací práce DL</v>
      </c>
      <c r="F50" s="351"/>
      <c r="G50" s="351"/>
      <c r="H50" s="351"/>
      <c r="I50" s="35"/>
      <c r="J50" s="35"/>
      <c r="K50" s="35"/>
      <c r="L50" s="10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customHeight="1">
      <c r="B51" s="20"/>
      <c r="C51" s="28" t="s">
        <v>88</v>
      </c>
      <c r="D51" s="21"/>
      <c r="E51" s="21"/>
      <c r="F51" s="21"/>
      <c r="G51" s="21"/>
      <c r="H51" s="21"/>
      <c r="I51" s="21"/>
      <c r="J51" s="21"/>
      <c r="K51" s="21"/>
      <c r="L51" s="19"/>
    </row>
    <row r="52" spans="1:47" s="2" customFormat="1" ht="16.5" customHeight="1">
      <c r="A52" s="33"/>
      <c r="B52" s="34"/>
      <c r="C52" s="35"/>
      <c r="D52" s="35"/>
      <c r="E52" s="350" t="s">
        <v>89</v>
      </c>
      <c r="F52" s="352"/>
      <c r="G52" s="352"/>
      <c r="H52" s="352"/>
      <c r="I52" s="35"/>
      <c r="J52" s="35"/>
      <c r="K52" s="35"/>
      <c r="L52" s="10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customHeight="1">
      <c r="A53" s="33"/>
      <c r="B53" s="34"/>
      <c r="C53" s="28" t="s">
        <v>90</v>
      </c>
      <c r="D53" s="35"/>
      <c r="E53" s="35"/>
      <c r="F53" s="35"/>
      <c r="G53" s="35"/>
      <c r="H53" s="35"/>
      <c r="I53" s="35"/>
      <c r="J53" s="35"/>
      <c r="K53" s="35"/>
      <c r="L53" s="10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customHeight="1">
      <c r="A54" s="33"/>
      <c r="B54" s="34"/>
      <c r="C54" s="35"/>
      <c r="D54" s="35"/>
      <c r="E54" s="318" t="str">
        <f>E11</f>
        <v>5 - Protipožární dveře</v>
      </c>
      <c r="F54" s="352"/>
      <c r="G54" s="352"/>
      <c r="H54" s="352"/>
      <c r="I54" s="35"/>
      <c r="J54" s="35"/>
      <c r="K54" s="35"/>
      <c r="L54" s="10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5" customHeigh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10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customHeight="1">
      <c r="A56" s="33"/>
      <c r="B56" s="34"/>
      <c r="C56" s="28" t="s">
        <v>21</v>
      </c>
      <c r="D56" s="35"/>
      <c r="E56" s="35"/>
      <c r="F56" s="26" t="str">
        <f>F14</f>
        <v>Ostrava</v>
      </c>
      <c r="G56" s="35"/>
      <c r="H56" s="35"/>
      <c r="I56" s="28" t="s">
        <v>23</v>
      </c>
      <c r="J56" s="58" t="str">
        <f>IF(J14="","",J14)</f>
        <v>19. 11. 2021</v>
      </c>
      <c r="K56" s="35"/>
      <c r="L56" s="10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5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0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5.2" customHeight="1">
      <c r="A58" s="33"/>
      <c r="B58" s="34"/>
      <c r="C58" s="28" t="s">
        <v>25</v>
      </c>
      <c r="D58" s="35"/>
      <c r="E58" s="35"/>
      <c r="F58" s="26" t="str">
        <f>E17</f>
        <v>Čtyřlístek</v>
      </c>
      <c r="G58" s="35"/>
      <c r="H58" s="35"/>
      <c r="I58" s="28" t="s">
        <v>33</v>
      </c>
      <c r="J58" s="31" t="str">
        <f>E23</f>
        <v xml:space="preserve"> </v>
      </c>
      <c r="K58" s="35"/>
      <c r="L58" s="10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2" customHeight="1">
      <c r="A59" s="33"/>
      <c r="B59" s="34"/>
      <c r="C59" s="28" t="s">
        <v>31</v>
      </c>
      <c r="D59" s="35"/>
      <c r="E59" s="35"/>
      <c r="F59" s="26" t="str">
        <f>IF(E20="","",E20)</f>
        <v>Vyplň údaj</v>
      </c>
      <c r="G59" s="35"/>
      <c r="H59" s="35"/>
      <c r="I59" s="28" t="s">
        <v>36</v>
      </c>
      <c r="J59" s="31" t="str">
        <f>E26</f>
        <v xml:space="preserve"> </v>
      </c>
      <c r="K59" s="35"/>
      <c r="L59" s="10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108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customHeight="1">
      <c r="A61" s="33"/>
      <c r="B61" s="34"/>
      <c r="C61" s="131" t="s">
        <v>93</v>
      </c>
      <c r="D61" s="132"/>
      <c r="E61" s="132"/>
      <c r="F61" s="132"/>
      <c r="G61" s="132"/>
      <c r="H61" s="132"/>
      <c r="I61" s="132"/>
      <c r="J61" s="133" t="s">
        <v>94</v>
      </c>
      <c r="K61" s="132"/>
      <c r="L61" s="108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8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9" customHeight="1">
      <c r="A63" s="33"/>
      <c r="B63" s="34"/>
      <c r="C63" s="134" t="s">
        <v>71</v>
      </c>
      <c r="D63" s="35"/>
      <c r="E63" s="35"/>
      <c r="F63" s="35"/>
      <c r="G63" s="35"/>
      <c r="H63" s="35"/>
      <c r="I63" s="35"/>
      <c r="J63" s="76">
        <f>J91</f>
        <v>0</v>
      </c>
      <c r="K63" s="35"/>
      <c r="L63" s="108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95</v>
      </c>
    </row>
    <row r="64" spans="1:47" s="9" customFormat="1" ht="24.95" customHeight="1">
      <c r="B64" s="135"/>
      <c r="C64" s="136"/>
      <c r="D64" s="137" t="s">
        <v>96</v>
      </c>
      <c r="E64" s="138"/>
      <c r="F64" s="138"/>
      <c r="G64" s="138"/>
      <c r="H64" s="138"/>
      <c r="I64" s="138"/>
      <c r="J64" s="139">
        <f>J92</f>
        <v>0</v>
      </c>
      <c r="K64" s="136"/>
      <c r="L64" s="140"/>
    </row>
    <row r="65" spans="1:31" s="10" customFormat="1" ht="19.899999999999999" customHeight="1">
      <c r="B65" s="141"/>
      <c r="C65" s="96"/>
      <c r="D65" s="142" t="s">
        <v>97</v>
      </c>
      <c r="E65" s="143"/>
      <c r="F65" s="143"/>
      <c r="G65" s="143"/>
      <c r="H65" s="143"/>
      <c r="I65" s="143"/>
      <c r="J65" s="144">
        <f>J93</f>
        <v>0</v>
      </c>
      <c r="K65" s="96"/>
      <c r="L65" s="145"/>
    </row>
    <row r="66" spans="1:31" s="10" customFormat="1" ht="19.899999999999999" customHeight="1">
      <c r="B66" s="141"/>
      <c r="C66" s="96"/>
      <c r="D66" s="142" t="s">
        <v>98</v>
      </c>
      <c r="E66" s="143"/>
      <c r="F66" s="143"/>
      <c r="G66" s="143"/>
      <c r="H66" s="143"/>
      <c r="I66" s="143"/>
      <c r="J66" s="144">
        <f>J103</f>
        <v>0</v>
      </c>
      <c r="K66" s="96"/>
      <c r="L66" s="145"/>
    </row>
    <row r="67" spans="1:31" s="10" customFormat="1" ht="19.899999999999999" customHeight="1">
      <c r="B67" s="141"/>
      <c r="C67" s="96"/>
      <c r="D67" s="142" t="s">
        <v>99</v>
      </c>
      <c r="E67" s="143"/>
      <c r="F67" s="143"/>
      <c r="G67" s="143"/>
      <c r="H67" s="143"/>
      <c r="I67" s="143"/>
      <c r="J67" s="144">
        <f>J108</f>
        <v>0</v>
      </c>
      <c r="K67" s="96"/>
      <c r="L67" s="145"/>
    </row>
    <row r="68" spans="1:31" s="9" customFormat="1" ht="24.95" customHeight="1">
      <c r="B68" s="135"/>
      <c r="C68" s="136"/>
      <c r="D68" s="137" t="s">
        <v>100</v>
      </c>
      <c r="E68" s="138"/>
      <c r="F68" s="138"/>
      <c r="G68" s="138"/>
      <c r="H68" s="138"/>
      <c r="I68" s="138"/>
      <c r="J68" s="139">
        <f>J124</f>
        <v>0</v>
      </c>
      <c r="K68" s="136"/>
      <c r="L68" s="140"/>
    </row>
    <row r="69" spans="1:31" s="10" customFormat="1" ht="19.899999999999999" customHeight="1">
      <c r="B69" s="141"/>
      <c r="C69" s="96"/>
      <c r="D69" s="142" t="s">
        <v>101</v>
      </c>
      <c r="E69" s="143"/>
      <c r="F69" s="143"/>
      <c r="G69" s="143"/>
      <c r="H69" s="143"/>
      <c r="I69" s="143"/>
      <c r="J69" s="144">
        <f>J125</f>
        <v>0</v>
      </c>
      <c r="K69" s="96"/>
      <c r="L69" s="145"/>
    </row>
    <row r="70" spans="1:31" s="2" customFormat="1" ht="21.75" customHeight="1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108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6.95" customHeight="1">
      <c r="A71" s="3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108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5" spans="1:31" s="2" customFormat="1" ht="6.95" customHeight="1">
      <c r="A75" s="33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10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24.95" customHeight="1">
      <c r="A76" s="33"/>
      <c r="B76" s="34"/>
      <c r="C76" s="22" t="s">
        <v>102</v>
      </c>
      <c r="D76" s="35"/>
      <c r="E76" s="35"/>
      <c r="F76" s="35"/>
      <c r="G76" s="35"/>
      <c r="H76" s="35"/>
      <c r="I76" s="35"/>
      <c r="J76" s="35"/>
      <c r="K76" s="35"/>
      <c r="L76" s="10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>
      <c r="A77" s="33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108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16</v>
      </c>
      <c r="D78" s="35"/>
      <c r="E78" s="35"/>
      <c r="F78" s="35"/>
      <c r="G78" s="35"/>
      <c r="H78" s="35"/>
      <c r="I78" s="35"/>
      <c r="J78" s="35"/>
      <c r="K78" s="35"/>
      <c r="L78" s="10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350" t="str">
        <f>E7</f>
        <v>Čtyřlístek- udržovací práce DL</v>
      </c>
      <c r="F79" s="351"/>
      <c r="G79" s="351"/>
      <c r="H79" s="351"/>
      <c r="I79" s="35"/>
      <c r="J79" s="35"/>
      <c r="K79" s="35"/>
      <c r="L79" s="10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" customFormat="1" ht="12" customHeight="1">
      <c r="B80" s="20"/>
      <c r="C80" s="28" t="s">
        <v>88</v>
      </c>
      <c r="D80" s="21"/>
      <c r="E80" s="21"/>
      <c r="F80" s="21"/>
      <c r="G80" s="21"/>
      <c r="H80" s="21"/>
      <c r="I80" s="21"/>
      <c r="J80" s="21"/>
      <c r="K80" s="21"/>
      <c r="L80" s="19"/>
    </row>
    <row r="81" spans="1:65" s="2" customFormat="1" ht="16.5" customHeight="1">
      <c r="A81" s="33"/>
      <c r="B81" s="34"/>
      <c r="C81" s="35"/>
      <c r="D81" s="35"/>
      <c r="E81" s="350" t="s">
        <v>89</v>
      </c>
      <c r="F81" s="352"/>
      <c r="G81" s="352"/>
      <c r="H81" s="352"/>
      <c r="I81" s="35"/>
      <c r="J81" s="35"/>
      <c r="K81" s="35"/>
      <c r="L81" s="108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90</v>
      </c>
      <c r="D82" s="35"/>
      <c r="E82" s="35"/>
      <c r="F82" s="35"/>
      <c r="G82" s="35"/>
      <c r="H82" s="35"/>
      <c r="I82" s="35"/>
      <c r="J82" s="35"/>
      <c r="K82" s="35"/>
      <c r="L82" s="108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6.5" customHeight="1">
      <c r="A83" s="33"/>
      <c r="B83" s="34"/>
      <c r="C83" s="35"/>
      <c r="D83" s="35"/>
      <c r="E83" s="318" t="str">
        <f>E11</f>
        <v>5 - Protipožární dveře</v>
      </c>
      <c r="F83" s="352"/>
      <c r="G83" s="352"/>
      <c r="H83" s="352"/>
      <c r="I83" s="35"/>
      <c r="J83" s="35"/>
      <c r="K83" s="35"/>
      <c r="L83" s="108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6.95" customHeight="1">
      <c r="A84" s="33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108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2" customHeight="1">
      <c r="A85" s="33"/>
      <c r="B85" s="34"/>
      <c r="C85" s="28" t="s">
        <v>21</v>
      </c>
      <c r="D85" s="35"/>
      <c r="E85" s="35"/>
      <c r="F85" s="26" t="str">
        <f>F14</f>
        <v>Ostrava</v>
      </c>
      <c r="G85" s="35"/>
      <c r="H85" s="35"/>
      <c r="I85" s="28" t="s">
        <v>23</v>
      </c>
      <c r="J85" s="58" t="str">
        <f>IF(J14="","",J14)</f>
        <v>19. 11. 2021</v>
      </c>
      <c r="K85" s="35"/>
      <c r="L85" s="108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108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15.2" customHeight="1">
      <c r="A87" s="33"/>
      <c r="B87" s="34"/>
      <c r="C87" s="28" t="s">
        <v>25</v>
      </c>
      <c r="D87" s="35"/>
      <c r="E87" s="35"/>
      <c r="F87" s="26" t="str">
        <f>E17</f>
        <v>Čtyřlístek</v>
      </c>
      <c r="G87" s="35"/>
      <c r="H87" s="35"/>
      <c r="I87" s="28" t="s">
        <v>33</v>
      </c>
      <c r="J87" s="31" t="str">
        <f>E23</f>
        <v xml:space="preserve"> </v>
      </c>
      <c r="K87" s="35"/>
      <c r="L87" s="108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2" customFormat="1" ht="15.2" customHeight="1">
      <c r="A88" s="33"/>
      <c r="B88" s="34"/>
      <c r="C88" s="28" t="s">
        <v>31</v>
      </c>
      <c r="D88" s="35"/>
      <c r="E88" s="35"/>
      <c r="F88" s="26" t="str">
        <f>IF(E20="","",E20)</f>
        <v>Vyplň údaj</v>
      </c>
      <c r="G88" s="35"/>
      <c r="H88" s="35"/>
      <c r="I88" s="28" t="s">
        <v>36</v>
      </c>
      <c r="J88" s="31" t="str">
        <f>E26</f>
        <v xml:space="preserve"> </v>
      </c>
      <c r="K88" s="35"/>
      <c r="L88" s="108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2" customFormat="1" ht="10.35" customHeight="1">
      <c r="A89" s="33"/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108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5" s="11" customFormat="1" ht="29.25" customHeight="1">
      <c r="A90" s="146"/>
      <c r="B90" s="147"/>
      <c r="C90" s="148" t="s">
        <v>103</v>
      </c>
      <c r="D90" s="149" t="s">
        <v>58</v>
      </c>
      <c r="E90" s="149" t="s">
        <v>54</v>
      </c>
      <c r="F90" s="149" t="s">
        <v>55</v>
      </c>
      <c r="G90" s="149" t="s">
        <v>104</v>
      </c>
      <c r="H90" s="149" t="s">
        <v>105</v>
      </c>
      <c r="I90" s="149" t="s">
        <v>106</v>
      </c>
      <c r="J90" s="149" t="s">
        <v>94</v>
      </c>
      <c r="K90" s="150" t="s">
        <v>107</v>
      </c>
      <c r="L90" s="151"/>
      <c r="M90" s="67" t="s">
        <v>19</v>
      </c>
      <c r="N90" s="68" t="s">
        <v>43</v>
      </c>
      <c r="O90" s="68" t="s">
        <v>108</v>
      </c>
      <c r="P90" s="68" t="s">
        <v>109</v>
      </c>
      <c r="Q90" s="68" t="s">
        <v>110</v>
      </c>
      <c r="R90" s="68" t="s">
        <v>111</v>
      </c>
      <c r="S90" s="68" t="s">
        <v>112</v>
      </c>
      <c r="T90" s="69" t="s">
        <v>113</v>
      </c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</row>
    <row r="91" spans="1:65" s="2" customFormat="1" ht="22.9" customHeight="1">
      <c r="A91" s="33"/>
      <c r="B91" s="34"/>
      <c r="C91" s="74" t="s">
        <v>114</v>
      </c>
      <c r="D91" s="35"/>
      <c r="E91" s="35"/>
      <c r="F91" s="35"/>
      <c r="G91" s="35"/>
      <c r="H91" s="35"/>
      <c r="I91" s="35"/>
      <c r="J91" s="152">
        <f>BK91</f>
        <v>0</v>
      </c>
      <c r="K91" s="35"/>
      <c r="L91" s="38"/>
      <c r="M91" s="70"/>
      <c r="N91" s="153"/>
      <c r="O91" s="71"/>
      <c r="P91" s="154">
        <f>P92+P124</f>
        <v>0</v>
      </c>
      <c r="Q91" s="71"/>
      <c r="R91" s="154">
        <f>R92+R124</f>
        <v>7.7393999999999989</v>
      </c>
      <c r="S91" s="71"/>
      <c r="T91" s="155">
        <f>T92+T124</f>
        <v>1.2825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72</v>
      </c>
      <c r="AU91" s="16" t="s">
        <v>95</v>
      </c>
      <c r="BK91" s="156">
        <f>BK92+BK124</f>
        <v>0</v>
      </c>
    </row>
    <row r="92" spans="1:65" s="12" customFormat="1" ht="25.9" customHeight="1">
      <c r="B92" s="157"/>
      <c r="C92" s="158"/>
      <c r="D92" s="159" t="s">
        <v>72</v>
      </c>
      <c r="E92" s="160" t="s">
        <v>115</v>
      </c>
      <c r="F92" s="160" t="s">
        <v>116</v>
      </c>
      <c r="G92" s="158"/>
      <c r="H92" s="158"/>
      <c r="I92" s="161"/>
      <c r="J92" s="162">
        <f>BK92</f>
        <v>0</v>
      </c>
      <c r="K92" s="158"/>
      <c r="L92" s="163"/>
      <c r="M92" s="164"/>
      <c r="N92" s="165"/>
      <c r="O92" s="165"/>
      <c r="P92" s="166">
        <f>P93+P103+P108</f>
        <v>0</v>
      </c>
      <c r="Q92" s="165"/>
      <c r="R92" s="166">
        <f>R93+R103+R108</f>
        <v>7.0238999999999994</v>
      </c>
      <c r="S92" s="165"/>
      <c r="T92" s="167">
        <f>T93+T103+T108</f>
        <v>1.23</v>
      </c>
      <c r="AR92" s="168" t="s">
        <v>77</v>
      </c>
      <c r="AT92" s="169" t="s">
        <v>72</v>
      </c>
      <c r="AU92" s="169" t="s">
        <v>73</v>
      </c>
      <c r="AY92" s="168" t="s">
        <v>117</v>
      </c>
      <c r="BK92" s="170">
        <f>BK93+BK103+BK108</f>
        <v>0</v>
      </c>
    </row>
    <row r="93" spans="1:65" s="12" customFormat="1" ht="22.9" customHeight="1">
      <c r="B93" s="157"/>
      <c r="C93" s="158"/>
      <c r="D93" s="159" t="s">
        <v>72</v>
      </c>
      <c r="E93" s="171" t="s">
        <v>118</v>
      </c>
      <c r="F93" s="171" t="s">
        <v>119</v>
      </c>
      <c r="G93" s="158"/>
      <c r="H93" s="158"/>
      <c r="I93" s="161"/>
      <c r="J93" s="172">
        <f>BK93</f>
        <v>0</v>
      </c>
      <c r="K93" s="158"/>
      <c r="L93" s="163"/>
      <c r="M93" s="164"/>
      <c r="N93" s="165"/>
      <c r="O93" s="165"/>
      <c r="P93" s="166">
        <f>SUM(P94:P102)</f>
        <v>0</v>
      </c>
      <c r="Q93" s="165"/>
      <c r="R93" s="166">
        <f>SUM(R94:R102)</f>
        <v>7.0238999999999994</v>
      </c>
      <c r="S93" s="165"/>
      <c r="T93" s="167">
        <f>SUM(T94:T102)</f>
        <v>0</v>
      </c>
      <c r="AR93" s="168" t="s">
        <v>77</v>
      </c>
      <c r="AT93" s="169" t="s">
        <v>72</v>
      </c>
      <c r="AU93" s="169" t="s">
        <v>77</v>
      </c>
      <c r="AY93" s="168" t="s">
        <v>117</v>
      </c>
      <c r="BK93" s="170">
        <f>SUM(BK94:BK102)</f>
        <v>0</v>
      </c>
    </row>
    <row r="94" spans="1:65" s="2" customFormat="1" ht="16.5" customHeight="1">
      <c r="A94" s="33"/>
      <c r="B94" s="34"/>
      <c r="C94" s="173" t="s">
        <v>120</v>
      </c>
      <c r="D94" s="173" t="s">
        <v>121</v>
      </c>
      <c r="E94" s="174" t="s">
        <v>122</v>
      </c>
      <c r="F94" s="175" t="s">
        <v>123</v>
      </c>
      <c r="G94" s="176" t="s">
        <v>124</v>
      </c>
      <c r="H94" s="177">
        <v>15</v>
      </c>
      <c r="I94" s="178"/>
      <c r="J94" s="179">
        <f>ROUND(I94*H94,2)</f>
        <v>0</v>
      </c>
      <c r="K94" s="175" t="s">
        <v>125</v>
      </c>
      <c r="L94" s="38"/>
      <c r="M94" s="180" t="s">
        <v>19</v>
      </c>
      <c r="N94" s="181" t="s">
        <v>45</v>
      </c>
      <c r="O94" s="63"/>
      <c r="P94" s="182">
        <f>O94*H94</f>
        <v>0</v>
      </c>
      <c r="Q94" s="182">
        <v>1.103E-2</v>
      </c>
      <c r="R94" s="182">
        <f>Q94*H94</f>
        <v>0.16544999999999999</v>
      </c>
      <c r="S94" s="182">
        <v>0</v>
      </c>
      <c r="T94" s="183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4" t="s">
        <v>126</v>
      </c>
      <c r="AT94" s="184" t="s">
        <v>121</v>
      </c>
      <c r="AU94" s="184" t="s">
        <v>81</v>
      </c>
      <c r="AY94" s="16" t="s">
        <v>117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6" t="s">
        <v>81</v>
      </c>
      <c r="BK94" s="185">
        <f>ROUND(I94*H94,2)</f>
        <v>0</v>
      </c>
      <c r="BL94" s="16" t="s">
        <v>126</v>
      </c>
      <c r="BM94" s="184" t="s">
        <v>127</v>
      </c>
    </row>
    <row r="95" spans="1:65" s="2" customFormat="1" ht="19.5">
      <c r="A95" s="33"/>
      <c r="B95" s="34"/>
      <c r="C95" s="35"/>
      <c r="D95" s="186" t="s">
        <v>128</v>
      </c>
      <c r="E95" s="35"/>
      <c r="F95" s="187" t="s">
        <v>129</v>
      </c>
      <c r="G95" s="35"/>
      <c r="H95" s="35"/>
      <c r="I95" s="188"/>
      <c r="J95" s="35"/>
      <c r="K95" s="35"/>
      <c r="L95" s="38"/>
      <c r="M95" s="189"/>
      <c r="N95" s="190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128</v>
      </c>
      <c r="AU95" s="16" t="s">
        <v>81</v>
      </c>
    </row>
    <row r="96" spans="1:65" s="2" customFormat="1" ht="11.25">
      <c r="A96" s="33"/>
      <c r="B96" s="34"/>
      <c r="C96" s="35"/>
      <c r="D96" s="191" t="s">
        <v>130</v>
      </c>
      <c r="E96" s="35"/>
      <c r="F96" s="192" t="s">
        <v>131</v>
      </c>
      <c r="G96" s="35"/>
      <c r="H96" s="35"/>
      <c r="I96" s="188"/>
      <c r="J96" s="35"/>
      <c r="K96" s="35"/>
      <c r="L96" s="38"/>
      <c r="M96" s="189"/>
      <c r="N96" s="190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130</v>
      </c>
      <c r="AU96" s="16" t="s">
        <v>81</v>
      </c>
    </row>
    <row r="97" spans="1:65" s="2" customFormat="1" ht="16.5" customHeight="1">
      <c r="A97" s="33"/>
      <c r="B97" s="34"/>
      <c r="C97" s="173" t="s">
        <v>132</v>
      </c>
      <c r="D97" s="173" t="s">
        <v>121</v>
      </c>
      <c r="E97" s="174" t="s">
        <v>133</v>
      </c>
      <c r="F97" s="175" t="s">
        <v>134</v>
      </c>
      <c r="G97" s="176" t="s">
        <v>135</v>
      </c>
      <c r="H97" s="177">
        <v>15</v>
      </c>
      <c r="I97" s="178"/>
      <c r="J97" s="179">
        <f>ROUND(I97*H97,2)</f>
        <v>0</v>
      </c>
      <c r="K97" s="175" t="s">
        <v>125</v>
      </c>
      <c r="L97" s="38"/>
      <c r="M97" s="180" t="s">
        <v>19</v>
      </c>
      <c r="N97" s="181" t="s">
        <v>45</v>
      </c>
      <c r="O97" s="63"/>
      <c r="P97" s="182">
        <f>O97*H97</f>
        <v>0</v>
      </c>
      <c r="Q97" s="182">
        <v>0.44169999999999998</v>
      </c>
      <c r="R97" s="182">
        <f>Q97*H97</f>
        <v>6.6254999999999997</v>
      </c>
      <c r="S97" s="182">
        <v>0</v>
      </c>
      <c r="T97" s="183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4" t="s">
        <v>126</v>
      </c>
      <c r="AT97" s="184" t="s">
        <v>121</v>
      </c>
      <c r="AU97" s="184" t="s">
        <v>81</v>
      </c>
      <c r="AY97" s="16" t="s">
        <v>117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6" t="s">
        <v>81</v>
      </c>
      <c r="BK97" s="185">
        <f>ROUND(I97*H97,2)</f>
        <v>0</v>
      </c>
      <c r="BL97" s="16" t="s">
        <v>126</v>
      </c>
      <c r="BM97" s="184" t="s">
        <v>136</v>
      </c>
    </row>
    <row r="98" spans="1:65" s="2" customFormat="1" ht="19.5">
      <c r="A98" s="33"/>
      <c r="B98" s="34"/>
      <c r="C98" s="35"/>
      <c r="D98" s="186" t="s">
        <v>128</v>
      </c>
      <c r="E98" s="35"/>
      <c r="F98" s="187" t="s">
        <v>137</v>
      </c>
      <c r="G98" s="35"/>
      <c r="H98" s="35"/>
      <c r="I98" s="188"/>
      <c r="J98" s="35"/>
      <c r="K98" s="35"/>
      <c r="L98" s="38"/>
      <c r="M98" s="189"/>
      <c r="N98" s="190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128</v>
      </c>
      <c r="AU98" s="16" t="s">
        <v>81</v>
      </c>
    </row>
    <row r="99" spans="1:65" s="2" customFormat="1" ht="11.25">
      <c r="A99" s="33"/>
      <c r="B99" s="34"/>
      <c r="C99" s="35"/>
      <c r="D99" s="191" t="s">
        <v>130</v>
      </c>
      <c r="E99" s="35"/>
      <c r="F99" s="192" t="s">
        <v>138</v>
      </c>
      <c r="G99" s="35"/>
      <c r="H99" s="35"/>
      <c r="I99" s="188"/>
      <c r="J99" s="35"/>
      <c r="K99" s="35"/>
      <c r="L99" s="38"/>
      <c r="M99" s="189"/>
      <c r="N99" s="190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130</v>
      </c>
      <c r="AU99" s="16" t="s">
        <v>81</v>
      </c>
    </row>
    <row r="100" spans="1:65" s="2" customFormat="1" ht="21.75" customHeight="1">
      <c r="A100" s="33"/>
      <c r="B100" s="34"/>
      <c r="C100" s="193" t="s">
        <v>126</v>
      </c>
      <c r="D100" s="193" t="s">
        <v>139</v>
      </c>
      <c r="E100" s="194" t="s">
        <v>140</v>
      </c>
      <c r="F100" s="195" t="s">
        <v>141</v>
      </c>
      <c r="G100" s="196" t="s">
        <v>135</v>
      </c>
      <c r="H100" s="197">
        <v>15</v>
      </c>
      <c r="I100" s="198"/>
      <c r="J100" s="199">
        <f>ROUND(I100*H100,2)</f>
        <v>0</v>
      </c>
      <c r="K100" s="195" t="s">
        <v>125</v>
      </c>
      <c r="L100" s="200"/>
      <c r="M100" s="201" t="s">
        <v>19</v>
      </c>
      <c r="N100" s="202" t="s">
        <v>45</v>
      </c>
      <c r="O100" s="63"/>
      <c r="P100" s="182">
        <f>O100*H100</f>
        <v>0</v>
      </c>
      <c r="Q100" s="182">
        <v>1.553E-2</v>
      </c>
      <c r="R100" s="182">
        <f>Q100*H100</f>
        <v>0.23295000000000002</v>
      </c>
      <c r="S100" s="182">
        <v>0</v>
      </c>
      <c r="T100" s="183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4" t="s">
        <v>142</v>
      </c>
      <c r="AT100" s="184" t="s">
        <v>139</v>
      </c>
      <c r="AU100" s="184" t="s">
        <v>81</v>
      </c>
      <c r="AY100" s="16" t="s">
        <v>117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6" t="s">
        <v>81</v>
      </c>
      <c r="BK100" s="185">
        <f>ROUND(I100*H100,2)</f>
        <v>0</v>
      </c>
      <c r="BL100" s="16" t="s">
        <v>126</v>
      </c>
      <c r="BM100" s="184" t="s">
        <v>143</v>
      </c>
    </row>
    <row r="101" spans="1:65" s="2" customFormat="1" ht="11.25">
      <c r="A101" s="33"/>
      <c r="B101" s="34"/>
      <c r="C101" s="35"/>
      <c r="D101" s="186" t="s">
        <v>128</v>
      </c>
      <c r="E101" s="35"/>
      <c r="F101" s="187" t="s">
        <v>141</v>
      </c>
      <c r="G101" s="35"/>
      <c r="H101" s="35"/>
      <c r="I101" s="188"/>
      <c r="J101" s="35"/>
      <c r="K101" s="35"/>
      <c r="L101" s="38"/>
      <c r="M101" s="189"/>
      <c r="N101" s="190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128</v>
      </c>
      <c r="AU101" s="16" t="s">
        <v>81</v>
      </c>
    </row>
    <row r="102" spans="1:65" s="2" customFormat="1" ht="11.25">
      <c r="A102" s="33"/>
      <c r="B102" s="34"/>
      <c r="C102" s="35"/>
      <c r="D102" s="191" t="s">
        <v>130</v>
      </c>
      <c r="E102" s="35"/>
      <c r="F102" s="192" t="s">
        <v>144</v>
      </c>
      <c r="G102" s="35"/>
      <c r="H102" s="35"/>
      <c r="I102" s="188"/>
      <c r="J102" s="35"/>
      <c r="K102" s="35"/>
      <c r="L102" s="38"/>
      <c r="M102" s="189"/>
      <c r="N102" s="190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130</v>
      </c>
      <c r="AU102" s="16" t="s">
        <v>81</v>
      </c>
    </row>
    <row r="103" spans="1:65" s="12" customFormat="1" ht="22.9" customHeight="1">
      <c r="B103" s="157"/>
      <c r="C103" s="158"/>
      <c r="D103" s="159" t="s">
        <v>72</v>
      </c>
      <c r="E103" s="171" t="s">
        <v>145</v>
      </c>
      <c r="F103" s="171" t="s">
        <v>146</v>
      </c>
      <c r="G103" s="158"/>
      <c r="H103" s="158"/>
      <c r="I103" s="161"/>
      <c r="J103" s="172">
        <f>BK103</f>
        <v>0</v>
      </c>
      <c r="K103" s="158"/>
      <c r="L103" s="163"/>
      <c r="M103" s="164"/>
      <c r="N103" s="165"/>
      <c r="O103" s="165"/>
      <c r="P103" s="166">
        <f>SUM(P104:P107)</f>
        <v>0</v>
      </c>
      <c r="Q103" s="165"/>
      <c r="R103" s="166">
        <f>SUM(R104:R107)</f>
        <v>0</v>
      </c>
      <c r="S103" s="165"/>
      <c r="T103" s="167">
        <f>SUM(T104:T107)</f>
        <v>1.23</v>
      </c>
      <c r="AR103" s="168" t="s">
        <v>77</v>
      </c>
      <c r="AT103" s="169" t="s">
        <v>72</v>
      </c>
      <c r="AU103" s="169" t="s">
        <v>77</v>
      </c>
      <c r="AY103" s="168" t="s">
        <v>117</v>
      </c>
      <c r="BK103" s="170">
        <f>SUM(BK104:BK107)</f>
        <v>0</v>
      </c>
    </row>
    <row r="104" spans="1:65" s="2" customFormat="1" ht="16.5" customHeight="1">
      <c r="A104" s="33"/>
      <c r="B104" s="34"/>
      <c r="C104" s="173" t="s">
        <v>77</v>
      </c>
      <c r="D104" s="173" t="s">
        <v>121</v>
      </c>
      <c r="E104" s="174" t="s">
        <v>147</v>
      </c>
      <c r="F104" s="175" t="s">
        <v>148</v>
      </c>
      <c r="G104" s="176" t="s">
        <v>124</v>
      </c>
      <c r="H104" s="177">
        <v>30</v>
      </c>
      <c r="I104" s="178"/>
      <c r="J104" s="179">
        <f>ROUND(I104*H104,2)</f>
        <v>0</v>
      </c>
      <c r="K104" s="175" t="s">
        <v>125</v>
      </c>
      <c r="L104" s="38"/>
      <c r="M104" s="180" t="s">
        <v>19</v>
      </c>
      <c r="N104" s="181" t="s">
        <v>45</v>
      </c>
      <c r="O104" s="63"/>
      <c r="P104" s="182">
        <f>O104*H104</f>
        <v>0</v>
      </c>
      <c r="Q104" s="182">
        <v>0</v>
      </c>
      <c r="R104" s="182">
        <f>Q104*H104</f>
        <v>0</v>
      </c>
      <c r="S104" s="182">
        <v>4.1000000000000002E-2</v>
      </c>
      <c r="T104" s="183">
        <f>S104*H104</f>
        <v>1.23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4" t="s">
        <v>126</v>
      </c>
      <c r="AT104" s="184" t="s">
        <v>121</v>
      </c>
      <c r="AU104" s="184" t="s">
        <v>81</v>
      </c>
      <c r="AY104" s="16" t="s">
        <v>117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6" t="s">
        <v>81</v>
      </c>
      <c r="BK104" s="185">
        <f>ROUND(I104*H104,2)</f>
        <v>0</v>
      </c>
      <c r="BL104" s="16" t="s">
        <v>126</v>
      </c>
      <c r="BM104" s="184" t="s">
        <v>149</v>
      </c>
    </row>
    <row r="105" spans="1:65" s="2" customFormat="1" ht="19.5">
      <c r="A105" s="33"/>
      <c r="B105" s="34"/>
      <c r="C105" s="35"/>
      <c r="D105" s="186" t="s">
        <v>128</v>
      </c>
      <c r="E105" s="35"/>
      <c r="F105" s="187" t="s">
        <v>150</v>
      </c>
      <c r="G105" s="35"/>
      <c r="H105" s="35"/>
      <c r="I105" s="188"/>
      <c r="J105" s="35"/>
      <c r="K105" s="35"/>
      <c r="L105" s="38"/>
      <c r="M105" s="189"/>
      <c r="N105" s="190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128</v>
      </c>
      <c r="AU105" s="16" t="s">
        <v>81</v>
      </c>
    </row>
    <row r="106" spans="1:65" s="2" customFormat="1" ht="11.25">
      <c r="A106" s="33"/>
      <c r="B106" s="34"/>
      <c r="C106" s="35"/>
      <c r="D106" s="191" t="s">
        <v>130</v>
      </c>
      <c r="E106" s="35"/>
      <c r="F106" s="192" t="s">
        <v>151</v>
      </c>
      <c r="G106" s="35"/>
      <c r="H106" s="35"/>
      <c r="I106" s="188"/>
      <c r="J106" s="35"/>
      <c r="K106" s="35"/>
      <c r="L106" s="38"/>
      <c r="M106" s="189"/>
      <c r="N106" s="190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130</v>
      </c>
      <c r="AU106" s="16" t="s">
        <v>81</v>
      </c>
    </row>
    <row r="107" spans="1:65" s="13" customFormat="1" ht="11.25">
      <c r="B107" s="203"/>
      <c r="C107" s="204"/>
      <c r="D107" s="186" t="s">
        <v>152</v>
      </c>
      <c r="E107" s="205" t="s">
        <v>19</v>
      </c>
      <c r="F107" s="206" t="s">
        <v>153</v>
      </c>
      <c r="G107" s="204"/>
      <c r="H107" s="207">
        <v>30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152</v>
      </c>
      <c r="AU107" s="213" t="s">
        <v>81</v>
      </c>
      <c r="AV107" s="13" t="s">
        <v>81</v>
      </c>
      <c r="AW107" s="13" t="s">
        <v>35</v>
      </c>
      <c r="AX107" s="13" t="s">
        <v>77</v>
      </c>
      <c r="AY107" s="213" t="s">
        <v>117</v>
      </c>
    </row>
    <row r="108" spans="1:65" s="12" customFormat="1" ht="22.9" customHeight="1">
      <c r="B108" s="157"/>
      <c r="C108" s="158"/>
      <c r="D108" s="159" t="s">
        <v>72</v>
      </c>
      <c r="E108" s="171" t="s">
        <v>154</v>
      </c>
      <c r="F108" s="171" t="s">
        <v>155</v>
      </c>
      <c r="G108" s="158"/>
      <c r="H108" s="158"/>
      <c r="I108" s="161"/>
      <c r="J108" s="172">
        <f>BK108</f>
        <v>0</v>
      </c>
      <c r="K108" s="158"/>
      <c r="L108" s="163"/>
      <c r="M108" s="164"/>
      <c r="N108" s="165"/>
      <c r="O108" s="165"/>
      <c r="P108" s="166">
        <f>SUM(P109:P123)</f>
        <v>0</v>
      </c>
      <c r="Q108" s="165"/>
      <c r="R108" s="166">
        <f>SUM(R109:R123)</f>
        <v>0</v>
      </c>
      <c r="S108" s="165"/>
      <c r="T108" s="167">
        <f>SUM(T109:T123)</f>
        <v>0</v>
      </c>
      <c r="AR108" s="168" t="s">
        <v>77</v>
      </c>
      <c r="AT108" s="169" t="s">
        <v>72</v>
      </c>
      <c r="AU108" s="169" t="s">
        <v>77</v>
      </c>
      <c r="AY108" s="168" t="s">
        <v>117</v>
      </c>
      <c r="BK108" s="170">
        <f>SUM(BK109:BK123)</f>
        <v>0</v>
      </c>
    </row>
    <row r="109" spans="1:65" s="2" customFormat="1" ht="16.5" customHeight="1">
      <c r="A109" s="33"/>
      <c r="B109" s="34"/>
      <c r="C109" s="173" t="s">
        <v>156</v>
      </c>
      <c r="D109" s="173" t="s">
        <v>121</v>
      </c>
      <c r="E109" s="174" t="s">
        <v>157</v>
      </c>
      <c r="F109" s="175" t="s">
        <v>158</v>
      </c>
      <c r="G109" s="176" t="s">
        <v>159</v>
      </c>
      <c r="H109" s="177">
        <v>1</v>
      </c>
      <c r="I109" s="178"/>
      <c r="J109" s="179">
        <f>ROUND(I109*H109,2)</f>
        <v>0</v>
      </c>
      <c r="K109" s="175" t="s">
        <v>125</v>
      </c>
      <c r="L109" s="38"/>
      <c r="M109" s="180" t="s">
        <v>19</v>
      </c>
      <c r="N109" s="181" t="s">
        <v>45</v>
      </c>
      <c r="O109" s="63"/>
      <c r="P109" s="182">
        <f>O109*H109</f>
        <v>0</v>
      </c>
      <c r="Q109" s="182">
        <v>0</v>
      </c>
      <c r="R109" s="182">
        <f>Q109*H109</f>
        <v>0</v>
      </c>
      <c r="S109" s="182">
        <v>0</v>
      </c>
      <c r="T109" s="183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84" t="s">
        <v>126</v>
      </c>
      <c r="AT109" s="184" t="s">
        <v>121</v>
      </c>
      <c r="AU109" s="184" t="s">
        <v>81</v>
      </c>
      <c r="AY109" s="16" t="s">
        <v>117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6" t="s">
        <v>81</v>
      </c>
      <c r="BK109" s="185">
        <f>ROUND(I109*H109,2)</f>
        <v>0</v>
      </c>
      <c r="BL109" s="16" t="s">
        <v>126</v>
      </c>
      <c r="BM109" s="184" t="s">
        <v>160</v>
      </c>
    </row>
    <row r="110" spans="1:65" s="2" customFormat="1" ht="11.25">
      <c r="A110" s="33"/>
      <c r="B110" s="34"/>
      <c r="C110" s="35"/>
      <c r="D110" s="186" t="s">
        <v>128</v>
      </c>
      <c r="E110" s="35"/>
      <c r="F110" s="187" t="s">
        <v>161</v>
      </c>
      <c r="G110" s="35"/>
      <c r="H110" s="35"/>
      <c r="I110" s="188"/>
      <c r="J110" s="35"/>
      <c r="K110" s="35"/>
      <c r="L110" s="38"/>
      <c r="M110" s="189"/>
      <c r="N110" s="190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128</v>
      </c>
      <c r="AU110" s="16" t="s">
        <v>81</v>
      </c>
    </row>
    <row r="111" spans="1:65" s="2" customFormat="1" ht="11.25">
      <c r="A111" s="33"/>
      <c r="B111" s="34"/>
      <c r="C111" s="35"/>
      <c r="D111" s="191" t="s">
        <v>130</v>
      </c>
      <c r="E111" s="35"/>
      <c r="F111" s="192" t="s">
        <v>162</v>
      </c>
      <c r="G111" s="35"/>
      <c r="H111" s="35"/>
      <c r="I111" s="188"/>
      <c r="J111" s="35"/>
      <c r="K111" s="35"/>
      <c r="L111" s="38"/>
      <c r="M111" s="189"/>
      <c r="N111" s="190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130</v>
      </c>
      <c r="AU111" s="16" t="s">
        <v>81</v>
      </c>
    </row>
    <row r="112" spans="1:65" s="2" customFormat="1" ht="16.5" customHeight="1">
      <c r="A112" s="33"/>
      <c r="B112" s="34"/>
      <c r="C112" s="173" t="s">
        <v>163</v>
      </c>
      <c r="D112" s="173" t="s">
        <v>121</v>
      </c>
      <c r="E112" s="174" t="s">
        <v>164</v>
      </c>
      <c r="F112" s="175" t="s">
        <v>165</v>
      </c>
      <c r="G112" s="176" t="s">
        <v>159</v>
      </c>
      <c r="H112" s="177">
        <v>1</v>
      </c>
      <c r="I112" s="178"/>
      <c r="J112" s="179">
        <f>ROUND(I112*H112,2)</f>
        <v>0</v>
      </c>
      <c r="K112" s="175" t="s">
        <v>125</v>
      </c>
      <c r="L112" s="38"/>
      <c r="M112" s="180" t="s">
        <v>19</v>
      </c>
      <c r="N112" s="181" t="s">
        <v>45</v>
      </c>
      <c r="O112" s="63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4" t="s">
        <v>126</v>
      </c>
      <c r="AT112" s="184" t="s">
        <v>121</v>
      </c>
      <c r="AU112" s="184" t="s">
        <v>81</v>
      </c>
      <c r="AY112" s="16" t="s">
        <v>117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6" t="s">
        <v>81</v>
      </c>
      <c r="BK112" s="185">
        <f>ROUND(I112*H112,2)</f>
        <v>0</v>
      </c>
      <c r="BL112" s="16" t="s">
        <v>126</v>
      </c>
      <c r="BM112" s="184" t="s">
        <v>166</v>
      </c>
    </row>
    <row r="113" spans="1:65" s="2" customFormat="1" ht="11.25">
      <c r="A113" s="33"/>
      <c r="B113" s="34"/>
      <c r="C113" s="35"/>
      <c r="D113" s="186" t="s">
        <v>128</v>
      </c>
      <c r="E113" s="35"/>
      <c r="F113" s="187" t="s">
        <v>167</v>
      </c>
      <c r="G113" s="35"/>
      <c r="H113" s="35"/>
      <c r="I113" s="188"/>
      <c r="J113" s="35"/>
      <c r="K113" s="35"/>
      <c r="L113" s="38"/>
      <c r="M113" s="189"/>
      <c r="N113" s="190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128</v>
      </c>
      <c r="AU113" s="16" t="s">
        <v>81</v>
      </c>
    </row>
    <row r="114" spans="1:65" s="2" customFormat="1" ht="11.25">
      <c r="A114" s="33"/>
      <c r="B114" s="34"/>
      <c r="C114" s="35"/>
      <c r="D114" s="191" t="s">
        <v>130</v>
      </c>
      <c r="E114" s="35"/>
      <c r="F114" s="192" t="s">
        <v>168</v>
      </c>
      <c r="G114" s="35"/>
      <c r="H114" s="35"/>
      <c r="I114" s="188"/>
      <c r="J114" s="35"/>
      <c r="K114" s="35"/>
      <c r="L114" s="38"/>
      <c r="M114" s="189"/>
      <c r="N114" s="190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130</v>
      </c>
      <c r="AU114" s="16" t="s">
        <v>81</v>
      </c>
    </row>
    <row r="115" spans="1:65" s="2" customFormat="1" ht="21.75" customHeight="1">
      <c r="A115" s="33"/>
      <c r="B115" s="34"/>
      <c r="C115" s="173" t="s">
        <v>169</v>
      </c>
      <c r="D115" s="173" t="s">
        <v>121</v>
      </c>
      <c r="E115" s="174" t="s">
        <v>170</v>
      </c>
      <c r="F115" s="175" t="s">
        <v>171</v>
      </c>
      <c r="G115" s="176" t="s">
        <v>159</v>
      </c>
      <c r="H115" s="177">
        <v>1</v>
      </c>
      <c r="I115" s="178"/>
      <c r="J115" s="179">
        <f>ROUND(I115*H115,2)</f>
        <v>0</v>
      </c>
      <c r="K115" s="175" t="s">
        <v>125</v>
      </c>
      <c r="L115" s="38"/>
      <c r="M115" s="180" t="s">
        <v>19</v>
      </c>
      <c r="N115" s="181" t="s">
        <v>45</v>
      </c>
      <c r="O115" s="63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4" t="s">
        <v>126</v>
      </c>
      <c r="AT115" s="184" t="s">
        <v>121</v>
      </c>
      <c r="AU115" s="184" t="s">
        <v>81</v>
      </c>
      <c r="AY115" s="16" t="s">
        <v>117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6" t="s">
        <v>81</v>
      </c>
      <c r="BK115" s="185">
        <f>ROUND(I115*H115,2)</f>
        <v>0</v>
      </c>
      <c r="BL115" s="16" t="s">
        <v>126</v>
      </c>
      <c r="BM115" s="184" t="s">
        <v>172</v>
      </c>
    </row>
    <row r="116" spans="1:65" s="2" customFormat="1" ht="19.5">
      <c r="A116" s="33"/>
      <c r="B116" s="34"/>
      <c r="C116" s="35"/>
      <c r="D116" s="186" t="s">
        <v>128</v>
      </c>
      <c r="E116" s="35"/>
      <c r="F116" s="187" t="s">
        <v>173</v>
      </c>
      <c r="G116" s="35"/>
      <c r="H116" s="35"/>
      <c r="I116" s="188"/>
      <c r="J116" s="35"/>
      <c r="K116" s="35"/>
      <c r="L116" s="38"/>
      <c r="M116" s="189"/>
      <c r="N116" s="190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128</v>
      </c>
      <c r="AU116" s="16" t="s">
        <v>81</v>
      </c>
    </row>
    <row r="117" spans="1:65" s="2" customFormat="1" ht="11.25">
      <c r="A117" s="33"/>
      <c r="B117" s="34"/>
      <c r="C117" s="35"/>
      <c r="D117" s="191" t="s">
        <v>130</v>
      </c>
      <c r="E117" s="35"/>
      <c r="F117" s="192" t="s">
        <v>174</v>
      </c>
      <c r="G117" s="35"/>
      <c r="H117" s="35"/>
      <c r="I117" s="188"/>
      <c r="J117" s="35"/>
      <c r="K117" s="35"/>
      <c r="L117" s="38"/>
      <c r="M117" s="189"/>
      <c r="N117" s="190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130</v>
      </c>
      <c r="AU117" s="16" t="s">
        <v>81</v>
      </c>
    </row>
    <row r="118" spans="1:65" s="2" customFormat="1" ht="16.5" customHeight="1">
      <c r="A118" s="33"/>
      <c r="B118" s="34"/>
      <c r="C118" s="173" t="s">
        <v>175</v>
      </c>
      <c r="D118" s="173" t="s">
        <v>121</v>
      </c>
      <c r="E118" s="174" t="s">
        <v>176</v>
      </c>
      <c r="F118" s="175" t="s">
        <v>177</v>
      </c>
      <c r="G118" s="176" t="s">
        <v>159</v>
      </c>
      <c r="H118" s="177">
        <v>1</v>
      </c>
      <c r="I118" s="178"/>
      <c r="J118" s="179">
        <f>ROUND(I118*H118,2)</f>
        <v>0</v>
      </c>
      <c r="K118" s="175" t="s">
        <v>125</v>
      </c>
      <c r="L118" s="38"/>
      <c r="M118" s="180" t="s">
        <v>19</v>
      </c>
      <c r="N118" s="181" t="s">
        <v>45</v>
      </c>
      <c r="O118" s="63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84" t="s">
        <v>126</v>
      </c>
      <c r="AT118" s="184" t="s">
        <v>121</v>
      </c>
      <c r="AU118" s="184" t="s">
        <v>81</v>
      </c>
      <c r="AY118" s="16" t="s">
        <v>117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6" t="s">
        <v>81</v>
      </c>
      <c r="BK118" s="185">
        <f>ROUND(I118*H118,2)</f>
        <v>0</v>
      </c>
      <c r="BL118" s="16" t="s">
        <v>126</v>
      </c>
      <c r="BM118" s="184" t="s">
        <v>178</v>
      </c>
    </row>
    <row r="119" spans="1:65" s="2" customFormat="1" ht="11.25">
      <c r="A119" s="33"/>
      <c r="B119" s="34"/>
      <c r="C119" s="35"/>
      <c r="D119" s="186" t="s">
        <v>128</v>
      </c>
      <c r="E119" s="35"/>
      <c r="F119" s="187" t="s">
        <v>179</v>
      </c>
      <c r="G119" s="35"/>
      <c r="H119" s="35"/>
      <c r="I119" s="188"/>
      <c r="J119" s="35"/>
      <c r="K119" s="35"/>
      <c r="L119" s="38"/>
      <c r="M119" s="189"/>
      <c r="N119" s="190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128</v>
      </c>
      <c r="AU119" s="16" t="s">
        <v>81</v>
      </c>
    </row>
    <row r="120" spans="1:65" s="2" customFormat="1" ht="11.25">
      <c r="A120" s="33"/>
      <c r="B120" s="34"/>
      <c r="C120" s="35"/>
      <c r="D120" s="191" t="s">
        <v>130</v>
      </c>
      <c r="E120" s="35"/>
      <c r="F120" s="192" t="s">
        <v>180</v>
      </c>
      <c r="G120" s="35"/>
      <c r="H120" s="35"/>
      <c r="I120" s="188"/>
      <c r="J120" s="35"/>
      <c r="K120" s="35"/>
      <c r="L120" s="38"/>
      <c r="M120" s="189"/>
      <c r="N120" s="190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130</v>
      </c>
      <c r="AU120" s="16" t="s">
        <v>81</v>
      </c>
    </row>
    <row r="121" spans="1:65" s="2" customFormat="1" ht="16.5" customHeight="1">
      <c r="A121" s="33"/>
      <c r="B121" s="34"/>
      <c r="C121" s="173" t="s">
        <v>8</v>
      </c>
      <c r="D121" s="173" t="s">
        <v>121</v>
      </c>
      <c r="E121" s="174" t="s">
        <v>181</v>
      </c>
      <c r="F121" s="175" t="s">
        <v>182</v>
      </c>
      <c r="G121" s="176" t="s">
        <v>159</v>
      </c>
      <c r="H121" s="177">
        <v>30</v>
      </c>
      <c r="I121" s="178"/>
      <c r="J121" s="179">
        <f>ROUND(I121*H121,2)</f>
        <v>0</v>
      </c>
      <c r="K121" s="175" t="s">
        <v>125</v>
      </c>
      <c r="L121" s="38"/>
      <c r="M121" s="180" t="s">
        <v>19</v>
      </c>
      <c r="N121" s="181" t="s">
        <v>45</v>
      </c>
      <c r="O121" s="63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84" t="s">
        <v>126</v>
      </c>
      <c r="AT121" s="184" t="s">
        <v>121</v>
      </c>
      <c r="AU121" s="184" t="s">
        <v>81</v>
      </c>
      <c r="AY121" s="16" t="s">
        <v>117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6" t="s">
        <v>81</v>
      </c>
      <c r="BK121" s="185">
        <f>ROUND(I121*H121,2)</f>
        <v>0</v>
      </c>
      <c r="BL121" s="16" t="s">
        <v>126</v>
      </c>
      <c r="BM121" s="184" t="s">
        <v>183</v>
      </c>
    </row>
    <row r="122" spans="1:65" s="2" customFormat="1" ht="19.5">
      <c r="A122" s="33"/>
      <c r="B122" s="34"/>
      <c r="C122" s="35"/>
      <c r="D122" s="186" t="s">
        <v>128</v>
      </c>
      <c r="E122" s="35"/>
      <c r="F122" s="187" t="s">
        <v>184</v>
      </c>
      <c r="G122" s="35"/>
      <c r="H122" s="35"/>
      <c r="I122" s="188"/>
      <c r="J122" s="35"/>
      <c r="K122" s="35"/>
      <c r="L122" s="38"/>
      <c r="M122" s="189"/>
      <c r="N122" s="190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128</v>
      </c>
      <c r="AU122" s="16" t="s">
        <v>81</v>
      </c>
    </row>
    <row r="123" spans="1:65" s="2" customFormat="1" ht="11.25">
      <c r="A123" s="33"/>
      <c r="B123" s="34"/>
      <c r="C123" s="35"/>
      <c r="D123" s="191" t="s">
        <v>130</v>
      </c>
      <c r="E123" s="35"/>
      <c r="F123" s="192" t="s">
        <v>185</v>
      </c>
      <c r="G123" s="35"/>
      <c r="H123" s="35"/>
      <c r="I123" s="188"/>
      <c r="J123" s="35"/>
      <c r="K123" s="35"/>
      <c r="L123" s="38"/>
      <c r="M123" s="189"/>
      <c r="N123" s="190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130</v>
      </c>
      <c r="AU123" s="16" t="s">
        <v>81</v>
      </c>
    </row>
    <row r="124" spans="1:65" s="12" customFormat="1" ht="25.9" customHeight="1">
      <c r="B124" s="157"/>
      <c r="C124" s="158"/>
      <c r="D124" s="159" t="s">
        <v>72</v>
      </c>
      <c r="E124" s="160" t="s">
        <v>186</v>
      </c>
      <c r="F124" s="160" t="s">
        <v>187</v>
      </c>
      <c r="G124" s="158"/>
      <c r="H124" s="158"/>
      <c r="I124" s="161"/>
      <c r="J124" s="162">
        <f>BK124</f>
        <v>0</v>
      </c>
      <c r="K124" s="158"/>
      <c r="L124" s="163"/>
      <c r="M124" s="164"/>
      <c r="N124" s="165"/>
      <c r="O124" s="165"/>
      <c r="P124" s="166">
        <f>P125</f>
        <v>0</v>
      </c>
      <c r="Q124" s="165"/>
      <c r="R124" s="166">
        <f>R125</f>
        <v>0.71549999999999991</v>
      </c>
      <c r="S124" s="165"/>
      <c r="T124" s="167">
        <f>T125</f>
        <v>5.2499999999999998E-2</v>
      </c>
      <c r="AR124" s="168" t="s">
        <v>81</v>
      </c>
      <c r="AT124" s="169" t="s">
        <v>72</v>
      </c>
      <c r="AU124" s="169" t="s">
        <v>73</v>
      </c>
      <c r="AY124" s="168" t="s">
        <v>117</v>
      </c>
      <c r="BK124" s="170">
        <f>BK125</f>
        <v>0</v>
      </c>
    </row>
    <row r="125" spans="1:65" s="12" customFormat="1" ht="22.9" customHeight="1">
      <c r="B125" s="157"/>
      <c r="C125" s="158"/>
      <c r="D125" s="159" t="s">
        <v>72</v>
      </c>
      <c r="E125" s="171" t="s">
        <v>188</v>
      </c>
      <c r="F125" s="171" t="s">
        <v>189</v>
      </c>
      <c r="G125" s="158"/>
      <c r="H125" s="158"/>
      <c r="I125" s="161"/>
      <c r="J125" s="172">
        <f>BK125</f>
        <v>0</v>
      </c>
      <c r="K125" s="158"/>
      <c r="L125" s="163"/>
      <c r="M125" s="164"/>
      <c r="N125" s="165"/>
      <c r="O125" s="165"/>
      <c r="P125" s="166">
        <f>SUM(P126:P138)</f>
        <v>0</v>
      </c>
      <c r="Q125" s="165"/>
      <c r="R125" s="166">
        <f>SUM(R126:R138)</f>
        <v>0.71549999999999991</v>
      </c>
      <c r="S125" s="165"/>
      <c r="T125" s="167">
        <f>SUM(T126:T138)</f>
        <v>5.2499999999999998E-2</v>
      </c>
      <c r="AR125" s="168" t="s">
        <v>81</v>
      </c>
      <c r="AT125" s="169" t="s">
        <v>72</v>
      </c>
      <c r="AU125" s="169" t="s">
        <v>77</v>
      </c>
      <c r="AY125" s="168" t="s">
        <v>117</v>
      </c>
      <c r="BK125" s="170">
        <f>SUM(BK126:BK138)</f>
        <v>0</v>
      </c>
    </row>
    <row r="126" spans="1:65" s="2" customFormat="1" ht="16.5" customHeight="1">
      <c r="A126" s="33"/>
      <c r="B126" s="34"/>
      <c r="C126" s="173" t="s">
        <v>118</v>
      </c>
      <c r="D126" s="173" t="s">
        <v>121</v>
      </c>
      <c r="E126" s="174" t="s">
        <v>190</v>
      </c>
      <c r="F126" s="175" t="s">
        <v>191</v>
      </c>
      <c r="G126" s="176" t="s">
        <v>135</v>
      </c>
      <c r="H126" s="177">
        <v>15</v>
      </c>
      <c r="I126" s="178"/>
      <c r="J126" s="179">
        <f>ROUND(I126*H126,2)</f>
        <v>0</v>
      </c>
      <c r="K126" s="175" t="s">
        <v>125</v>
      </c>
      <c r="L126" s="38"/>
      <c r="M126" s="180" t="s">
        <v>19</v>
      </c>
      <c r="N126" s="181" t="s">
        <v>45</v>
      </c>
      <c r="O126" s="63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4" t="s">
        <v>192</v>
      </c>
      <c r="AT126" s="184" t="s">
        <v>121</v>
      </c>
      <c r="AU126" s="184" t="s">
        <v>81</v>
      </c>
      <c r="AY126" s="16" t="s">
        <v>117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6" t="s">
        <v>81</v>
      </c>
      <c r="BK126" s="185">
        <f>ROUND(I126*H126,2)</f>
        <v>0</v>
      </c>
      <c r="BL126" s="16" t="s">
        <v>192</v>
      </c>
      <c r="BM126" s="184" t="s">
        <v>193</v>
      </c>
    </row>
    <row r="127" spans="1:65" s="2" customFormat="1" ht="11.25">
      <c r="A127" s="33"/>
      <c r="B127" s="34"/>
      <c r="C127" s="35"/>
      <c r="D127" s="186" t="s">
        <v>128</v>
      </c>
      <c r="E127" s="35"/>
      <c r="F127" s="187" t="s">
        <v>194</v>
      </c>
      <c r="G127" s="35"/>
      <c r="H127" s="35"/>
      <c r="I127" s="188"/>
      <c r="J127" s="35"/>
      <c r="K127" s="35"/>
      <c r="L127" s="38"/>
      <c r="M127" s="189"/>
      <c r="N127" s="190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128</v>
      </c>
      <c r="AU127" s="16" t="s">
        <v>81</v>
      </c>
    </row>
    <row r="128" spans="1:65" s="2" customFormat="1" ht="11.25">
      <c r="A128" s="33"/>
      <c r="B128" s="34"/>
      <c r="C128" s="35"/>
      <c r="D128" s="191" t="s">
        <v>130</v>
      </c>
      <c r="E128" s="35"/>
      <c r="F128" s="192" t="s">
        <v>195</v>
      </c>
      <c r="G128" s="35"/>
      <c r="H128" s="35"/>
      <c r="I128" s="188"/>
      <c r="J128" s="35"/>
      <c r="K128" s="35"/>
      <c r="L128" s="38"/>
      <c r="M128" s="189"/>
      <c r="N128" s="190"/>
      <c r="O128" s="63"/>
      <c r="P128" s="63"/>
      <c r="Q128" s="63"/>
      <c r="R128" s="63"/>
      <c r="S128" s="63"/>
      <c r="T128" s="64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130</v>
      </c>
      <c r="AU128" s="16" t="s">
        <v>81</v>
      </c>
    </row>
    <row r="129" spans="1:65" s="13" customFormat="1" ht="11.25">
      <c r="B129" s="203"/>
      <c r="C129" s="204"/>
      <c r="D129" s="186" t="s">
        <v>152</v>
      </c>
      <c r="E129" s="205" t="s">
        <v>19</v>
      </c>
      <c r="F129" s="206" t="s">
        <v>8</v>
      </c>
      <c r="G129" s="204"/>
      <c r="H129" s="207">
        <v>15</v>
      </c>
      <c r="I129" s="208"/>
      <c r="J129" s="204"/>
      <c r="K129" s="204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152</v>
      </c>
      <c r="AU129" s="213" t="s">
        <v>81</v>
      </c>
      <c r="AV129" s="13" t="s">
        <v>81</v>
      </c>
      <c r="AW129" s="13" t="s">
        <v>35</v>
      </c>
      <c r="AX129" s="13" t="s">
        <v>77</v>
      </c>
      <c r="AY129" s="213" t="s">
        <v>117</v>
      </c>
    </row>
    <row r="130" spans="1:65" s="2" customFormat="1" ht="21.75" customHeight="1">
      <c r="A130" s="33"/>
      <c r="B130" s="34"/>
      <c r="C130" s="193" t="s">
        <v>196</v>
      </c>
      <c r="D130" s="193" t="s">
        <v>139</v>
      </c>
      <c r="E130" s="194" t="s">
        <v>197</v>
      </c>
      <c r="F130" s="195" t="s">
        <v>198</v>
      </c>
      <c r="G130" s="196" t="s">
        <v>135</v>
      </c>
      <c r="H130" s="197">
        <v>15</v>
      </c>
      <c r="I130" s="198"/>
      <c r="J130" s="199">
        <f>ROUND(I130*H130,2)</f>
        <v>0</v>
      </c>
      <c r="K130" s="195" t="s">
        <v>125</v>
      </c>
      <c r="L130" s="200"/>
      <c r="M130" s="201" t="s">
        <v>19</v>
      </c>
      <c r="N130" s="202" t="s">
        <v>45</v>
      </c>
      <c r="O130" s="63"/>
      <c r="P130" s="182">
        <f>O130*H130</f>
        <v>0</v>
      </c>
      <c r="Q130" s="182">
        <v>4.2999999999999997E-2</v>
      </c>
      <c r="R130" s="182">
        <f>Q130*H130</f>
        <v>0.64499999999999991</v>
      </c>
      <c r="S130" s="182">
        <v>0</v>
      </c>
      <c r="T130" s="183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4" t="s">
        <v>199</v>
      </c>
      <c r="AT130" s="184" t="s">
        <v>139</v>
      </c>
      <c r="AU130" s="184" t="s">
        <v>81</v>
      </c>
      <c r="AY130" s="16" t="s">
        <v>117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6" t="s">
        <v>81</v>
      </c>
      <c r="BK130" s="185">
        <f>ROUND(I130*H130,2)</f>
        <v>0</v>
      </c>
      <c r="BL130" s="16" t="s">
        <v>192</v>
      </c>
      <c r="BM130" s="184" t="s">
        <v>200</v>
      </c>
    </row>
    <row r="131" spans="1:65" s="2" customFormat="1" ht="11.25">
      <c r="A131" s="33"/>
      <c r="B131" s="34"/>
      <c r="C131" s="35"/>
      <c r="D131" s="186" t="s">
        <v>128</v>
      </c>
      <c r="E131" s="35"/>
      <c r="F131" s="187" t="s">
        <v>198</v>
      </c>
      <c r="G131" s="35"/>
      <c r="H131" s="35"/>
      <c r="I131" s="188"/>
      <c r="J131" s="35"/>
      <c r="K131" s="35"/>
      <c r="L131" s="38"/>
      <c r="M131" s="189"/>
      <c r="N131" s="190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128</v>
      </c>
      <c r="AU131" s="16" t="s">
        <v>81</v>
      </c>
    </row>
    <row r="132" spans="1:65" s="2" customFormat="1" ht="11.25">
      <c r="A132" s="33"/>
      <c r="B132" s="34"/>
      <c r="C132" s="35"/>
      <c r="D132" s="191" t="s">
        <v>130</v>
      </c>
      <c r="E132" s="35"/>
      <c r="F132" s="192" t="s">
        <v>201</v>
      </c>
      <c r="G132" s="35"/>
      <c r="H132" s="35"/>
      <c r="I132" s="188"/>
      <c r="J132" s="35"/>
      <c r="K132" s="35"/>
      <c r="L132" s="38"/>
      <c r="M132" s="189"/>
      <c r="N132" s="190"/>
      <c r="O132" s="63"/>
      <c r="P132" s="63"/>
      <c r="Q132" s="63"/>
      <c r="R132" s="63"/>
      <c r="S132" s="63"/>
      <c r="T132" s="64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130</v>
      </c>
      <c r="AU132" s="16" t="s">
        <v>81</v>
      </c>
    </row>
    <row r="133" spans="1:65" s="2" customFormat="1" ht="16.5" customHeight="1">
      <c r="A133" s="33"/>
      <c r="B133" s="34"/>
      <c r="C133" s="173" t="s">
        <v>142</v>
      </c>
      <c r="D133" s="173" t="s">
        <v>121</v>
      </c>
      <c r="E133" s="174" t="s">
        <v>202</v>
      </c>
      <c r="F133" s="175" t="s">
        <v>203</v>
      </c>
      <c r="G133" s="176" t="s">
        <v>135</v>
      </c>
      <c r="H133" s="177">
        <v>15</v>
      </c>
      <c r="I133" s="178"/>
      <c r="J133" s="179">
        <f>ROUND(I133*H133,2)</f>
        <v>0</v>
      </c>
      <c r="K133" s="175" t="s">
        <v>125</v>
      </c>
      <c r="L133" s="38"/>
      <c r="M133" s="180" t="s">
        <v>19</v>
      </c>
      <c r="N133" s="181" t="s">
        <v>45</v>
      </c>
      <c r="O133" s="63"/>
      <c r="P133" s="182">
        <f>O133*H133</f>
        <v>0</v>
      </c>
      <c r="Q133" s="182">
        <v>0</v>
      </c>
      <c r="R133" s="182">
        <f>Q133*H133</f>
        <v>0</v>
      </c>
      <c r="S133" s="182">
        <v>3.5000000000000001E-3</v>
      </c>
      <c r="T133" s="183">
        <f>S133*H133</f>
        <v>5.2499999999999998E-2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4" t="s">
        <v>192</v>
      </c>
      <c r="AT133" s="184" t="s">
        <v>121</v>
      </c>
      <c r="AU133" s="184" t="s">
        <v>81</v>
      </c>
      <c r="AY133" s="16" t="s">
        <v>117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6" t="s">
        <v>81</v>
      </c>
      <c r="BK133" s="185">
        <f>ROUND(I133*H133,2)</f>
        <v>0</v>
      </c>
      <c r="BL133" s="16" t="s">
        <v>192</v>
      </c>
      <c r="BM133" s="184" t="s">
        <v>204</v>
      </c>
    </row>
    <row r="134" spans="1:65" s="2" customFormat="1" ht="11.25">
      <c r="A134" s="33"/>
      <c r="B134" s="34"/>
      <c r="C134" s="35"/>
      <c r="D134" s="186" t="s">
        <v>128</v>
      </c>
      <c r="E134" s="35"/>
      <c r="F134" s="187" t="s">
        <v>205</v>
      </c>
      <c r="G134" s="35"/>
      <c r="H134" s="35"/>
      <c r="I134" s="188"/>
      <c r="J134" s="35"/>
      <c r="K134" s="35"/>
      <c r="L134" s="38"/>
      <c r="M134" s="189"/>
      <c r="N134" s="190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128</v>
      </c>
      <c r="AU134" s="16" t="s">
        <v>81</v>
      </c>
    </row>
    <row r="135" spans="1:65" s="2" customFormat="1" ht="11.25">
      <c r="A135" s="33"/>
      <c r="B135" s="34"/>
      <c r="C135" s="35"/>
      <c r="D135" s="191" t="s">
        <v>130</v>
      </c>
      <c r="E135" s="35"/>
      <c r="F135" s="192" t="s">
        <v>206</v>
      </c>
      <c r="G135" s="35"/>
      <c r="H135" s="35"/>
      <c r="I135" s="188"/>
      <c r="J135" s="35"/>
      <c r="K135" s="35"/>
      <c r="L135" s="38"/>
      <c r="M135" s="189"/>
      <c r="N135" s="190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130</v>
      </c>
      <c r="AU135" s="16" t="s">
        <v>81</v>
      </c>
    </row>
    <row r="136" spans="1:65" s="2" customFormat="1" ht="16.5" customHeight="1">
      <c r="A136" s="33"/>
      <c r="B136" s="34"/>
      <c r="C136" s="193" t="s">
        <v>145</v>
      </c>
      <c r="D136" s="193" t="s">
        <v>139</v>
      </c>
      <c r="E136" s="194" t="s">
        <v>207</v>
      </c>
      <c r="F136" s="195" t="s">
        <v>208</v>
      </c>
      <c r="G136" s="196" t="s">
        <v>135</v>
      </c>
      <c r="H136" s="197">
        <v>15</v>
      </c>
      <c r="I136" s="198"/>
      <c r="J136" s="199">
        <f>ROUND(I136*H136,2)</f>
        <v>0</v>
      </c>
      <c r="K136" s="195" t="s">
        <v>125</v>
      </c>
      <c r="L136" s="200"/>
      <c r="M136" s="201" t="s">
        <v>19</v>
      </c>
      <c r="N136" s="202" t="s">
        <v>45</v>
      </c>
      <c r="O136" s="63"/>
      <c r="P136" s="182">
        <f>O136*H136</f>
        <v>0</v>
      </c>
      <c r="Q136" s="182">
        <v>4.7000000000000002E-3</v>
      </c>
      <c r="R136" s="182">
        <f>Q136*H136</f>
        <v>7.0500000000000007E-2</v>
      </c>
      <c r="S136" s="182">
        <v>0</v>
      </c>
      <c r="T136" s="18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84" t="s">
        <v>199</v>
      </c>
      <c r="AT136" s="184" t="s">
        <v>139</v>
      </c>
      <c r="AU136" s="184" t="s">
        <v>81</v>
      </c>
      <c r="AY136" s="16" t="s">
        <v>117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6" t="s">
        <v>81</v>
      </c>
      <c r="BK136" s="185">
        <f>ROUND(I136*H136,2)</f>
        <v>0</v>
      </c>
      <c r="BL136" s="16" t="s">
        <v>192</v>
      </c>
      <c r="BM136" s="184" t="s">
        <v>209</v>
      </c>
    </row>
    <row r="137" spans="1:65" s="2" customFormat="1" ht="11.25">
      <c r="A137" s="33"/>
      <c r="B137" s="34"/>
      <c r="C137" s="35"/>
      <c r="D137" s="186" t="s">
        <v>128</v>
      </c>
      <c r="E137" s="35"/>
      <c r="F137" s="187" t="s">
        <v>210</v>
      </c>
      <c r="G137" s="35"/>
      <c r="H137" s="35"/>
      <c r="I137" s="188"/>
      <c r="J137" s="35"/>
      <c r="K137" s="35"/>
      <c r="L137" s="38"/>
      <c r="M137" s="189"/>
      <c r="N137" s="190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128</v>
      </c>
      <c r="AU137" s="16" t="s">
        <v>81</v>
      </c>
    </row>
    <row r="138" spans="1:65" s="2" customFormat="1" ht="11.25">
      <c r="A138" s="33"/>
      <c r="B138" s="34"/>
      <c r="C138" s="35"/>
      <c r="D138" s="191" t="s">
        <v>130</v>
      </c>
      <c r="E138" s="35"/>
      <c r="F138" s="192" t="s">
        <v>211</v>
      </c>
      <c r="G138" s="35"/>
      <c r="H138" s="35"/>
      <c r="I138" s="188"/>
      <c r="J138" s="35"/>
      <c r="K138" s="35"/>
      <c r="L138" s="38"/>
      <c r="M138" s="214"/>
      <c r="N138" s="215"/>
      <c r="O138" s="216"/>
      <c r="P138" s="216"/>
      <c r="Q138" s="216"/>
      <c r="R138" s="216"/>
      <c r="S138" s="216"/>
      <c r="T138" s="217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130</v>
      </c>
      <c r="AU138" s="16" t="s">
        <v>81</v>
      </c>
    </row>
    <row r="139" spans="1:65" s="2" customFormat="1" ht="6.95" customHeight="1">
      <c r="A139" s="33"/>
      <c r="B139" s="46"/>
      <c r="C139" s="47"/>
      <c r="D139" s="47"/>
      <c r="E139" s="47"/>
      <c r="F139" s="47"/>
      <c r="G139" s="47"/>
      <c r="H139" s="47"/>
      <c r="I139" s="47"/>
      <c r="J139" s="47"/>
      <c r="K139" s="47"/>
      <c r="L139" s="38"/>
      <c r="M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</sheetData>
  <sheetProtection algorithmName="SHA-512" hashValue="gymRFYUx8jXMdYawHG3XZv/TVwlx4Q5sGo7w5w9SBXpNKvPQCLGyrOlnS2dzqugVBu99VBgaxCGCq4yoIJBfKw==" saltValue="p9J59F+zLDptznPqN+wM0zkpjppG4orA+jUgKz48/ThEd6XRryo46AvOZyzVe9eC81ixgR+Q7ZgfbQ33G6Eq5g==" spinCount="100000" sheet="1" objects="1" scenarios="1" formatColumns="0" formatRows="0" autoFilter="0"/>
  <autoFilter ref="C90:K138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6" r:id="rId1"/>
    <hyperlink ref="F99" r:id="rId2"/>
    <hyperlink ref="F102" r:id="rId3"/>
    <hyperlink ref="F106" r:id="rId4"/>
    <hyperlink ref="F111" r:id="rId5"/>
    <hyperlink ref="F114" r:id="rId6"/>
    <hyperlink ref="F117" r:id="rId7"/>
    <hyperlink ref="F120" r:id="rId8"/>
    <hyperlink ref="F123" r:id="rId9"/>
    <hyperlink ref="F128" r:id="rId10"/>
    <hyperlink ref="F132" r:id="rId11"/>
    <hyperlink ref="F135" r:id="rId12"/>
    <hyperlink ref="F138" r:id="rId1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18" customWidth="1"/>
    <col min="2" max="2" width="1.6640625" style="218" customWidth="1"/>
    <col min="3" max="4" width="5" style="218" customWidth="1"/>
    <col min="5" max="5" width="11.6640625" style="218" customWidth="1"/>
    <col min="6" max="6" width="9.1640625" style="218" customWidth="1"/>
    <col min="7" max="7" width="5" style="218" customWidth="1"/>
    <col min="8" max="8" width="77.83203125" style="218" customWidth="1"/>
    <col min="9" max="10" width="20" style="218" customWidth="1"/>
    <col min="11" max="11" width="1.6640625" style="218" customWidth="1"/>
  </cols>
  <sheetData>
    <row r="1" spans="2:11" s="1" customFormat="1" ht="37.5" customHeight="1"/>
    <row r="2" spans="2:11" s="1" customFormat="1" ht="7.5" customHeight="1">
      <c r="B2" s="219"/>
      <c r="C2" s="220"/>
      <c r="D2" s="220"/>
      <c r="E2" s="220"/>
      <c r="F2" s="220"/>
      <c r="G2" s="220"/>
      <c r="H2" s="220"/>
      <c r="I2" s="220"/>
      <c r="J2" s="220"/>
      <c r="K2" s="221"/>
    </row>
    <row r="3" spans="2:11" s="14" customFormat="1" ht="45" customHeight="1">
      <c r="B3" s="222"/>
      <c r="C3" s="354" t="s">
        <v>212</v>
      </c>
      <c r="D3" s="354"/>
      <c r="E3" s="354"/>
      <c r="F3" s="354"/>
      <c r="G3" s="354"/>
      <c r="H3" s="354"/>
      <c r="I3" s="354"/>
      <c r="J3" s="354"/>
      <c r="K3" s="223"/>
    </row>
    <row r="4" spans="2:11" s="1" customFormat="1" ht="25.5" customHeight="1">
      <c r="B4" s="224"/>
      <c r="C4" s="359" t="s">
        <v>213</v>
      </c>
      <c r="D4" s="359"/>
      <c r="E4" s="359"/>
      <c r="F4" s="359"/>
      <c r="G4" s="359"/>
      <c r="H4" s="359"/>
      <c r="I4" s="359"/>
      <c r="J4" s="359"/>
      <c r="K4" s="225"/>
    </row>
    <row r="5" spans="2:11" s="1" customFormat="1" ht="5.25" customHeight="1">
      <c r="B5" s="224"/>
      <c r="C5" s="226"/>
      <c r="D5" s="226"/>
      <c r="E5" s="226"/>
      <c r="F5" s="226"/>
      <c r="G5" s="226"/>
      <c r="H5" s="226"/>
      <c r="I5" s="226"/>
      <c r="J5" s="226"/>
      <c r="K5" s="225"/>
    </row>
    <row r="6" spans="2:11" s="1" customFormat="1" ht="15" customHeight="1">
      <c r="B6" s="224"/>
      <c r="C6" s="358" t="s">
        <v>214</v>
      </c>
      <c r="D6" s="358"/>
      <c r="E6" s="358"/>
      <c r="F6" s="358"/>
      <c r="G6" s="358"/>
      <c r="H6" s="358"/>
      <c r="I6" s="358"/>
      <c r="J6" s="358"/>
      <c r="K6" s="225"/>
    </row>
    <row r="7" spans="2:11" s="1" customFormat="1" ht="15" customHeight="1">
      <c r="B7" s="228"/>
      <c r="C7" s="358" t="s">
        <v>215</v>
      </c>
      <c r="D7" s="358"/>
      <c r="E7" s="358"/>
      <c r="F7" s="358"/>
      <c r="G7" s="358"/>
      <c r="H7" s="358"/>
      <c r="I7" s="358"/>
      <c r="J7" s="358"/>
      <c r="K7" s="225"/>
    </row>
    <row r="8" spans="2:11" s="1" customFormat="1" ht="12.75" customHeight="1">
      <c r="B8" s="228"/>
      <c r="C8" s="227"/>
      <c r="D8" s="227"/>
      <c r="E8" s="227"/>
      <c r="F8" s="227"/>
      <c r="G8" s="227"/>
      <c r="H8" s="227"/>
      <c r="I8" s="227"/>
      <c r="J8" s="227"/>
      <c r="K8" s="225"/>
    </row>
    <row r="9" spans="2:11" s="1" customFormat="1" ht="15" customHeight="1">
      <c r="B9" s="228"/>
      <c r="C9" s="358" t="s">
        <v>216</v>
      </c>
      <c r="D9" s="358"/>
      <c r="E9" s="358"/>
      <c r="F9" s="358"/>
      <c r="G9" s="358"/>
      <c r="H9" s="358"/>
      <c r="I9" s="358"/>
      <c r="J9" s="358"/>
      <c r="K9" s="225"/>
    </row>
    <row r="10" spans="2:11" s="1" customFormat="1" ht="15" customHeight="1">
      <c r="B10" s="228"/>
      <c r="C10" s="227"/>
      <c r="D10" s="358" t="s">
        <v>217</v>
      </c>
      <c r="E10" s="358"/>
      <c r="F10" s="358"/>
      <c r="G10" s="358"/>
      <c r="H10" s="358"/>
      <c r="I10" s="358"/>
      <c r="J10" s="358"/>
      <c r="K10" s="225"/>
    </row>
    <row r="11" spans="2:11" s="1" customFormat="1" ht="15" customHeight="1">
      <c r="B11" s="228"/>
      <c r="C11" s="229"/>
      <c r="D11" s="358" t="s">
        <v>218</v>
      </c>
      <c r="E11" s="358"/>
      <c r="F11" s="358"/>
      <c r="G11" s="358"/>
      <c r="H11" s="358"/>
      <c r="I11" s="358"/>
      <c r="J11" s="358"/>
      <c r="K11" s="225"/>
    </row>
    <row r="12" spans="2:11" s="1" customFormat="1" ht="15" customHeight="1">
      <c r="B12" s="228"/>
      <c r="C12" s="229"/>
      <c r="D12" s="227"/>
      <c r="E12" s="227"/>
      <c r="F12" s="227"/>
      <c r="G12" s="227"/>
      <c r="H12" s="227"/>
      <c r="I12" s="227"/>
      <c r="J12" s="227"/>
      <c r="K12" s="225"/>
    </row>
    <row r="13" spans="2:11" s="1" customFormat="1" ht="15" customHeight="1">
      <c r="B13" s="228"/>
      <c r="C13" s="229"/>
      <c r="D13" s="230" t="s">
        <v>219</v>
      </c>
      <c r="E13" s="227"/>
      <c r="F13" s="227"/>
      <c r="G13" s="227"/>
      <c r="H13" s="227"/>
      <c r="I13" s="227"/>
      <c r="J13" s="227"/>
      <c r="K13" s="225"/>
    </row>
    <row r="14" spans="2:11" s="1" customFormat="1" ht="12.75" customHeight="1">
      <c r="B14" s="228"/>
      <c r="C14" s="229"/>
      <c r="D14" s="229"/>
      <c r="E14" s="229"/>
      <c r="F14" s="229"/>
      <c r="G14" s="229"/>
      <c r="H14" s="229"/>
      <c r="I14" s="229"/>
      <c r="J14" s="229"/>
      <c r="K14" s="225"/>
    </row>
    <row r="15" spans="2:11" s="1" customFormat="1" ht="15" customHeight="1">
      <c r="B15" s="228"/>
      <c r="C15" s="229"/>
      <c r="D15" s="358" t="s">
        <v>220</v>
      </c>
      <c r="E15" s="358"/>
      <c r="F15" s="358"/>
      <c r="G15" s="358"/>
      <c r="H15" s="358"/>
      <c r="I15" s="358"/>
      <c r="J15" s="358"/>
      <c r="K15" s="225"/>
    </row>
    <row r="16" spans="2:11" s="1" customFormat="1" ht="15" customHeight="1">
      <c r="B16" s="228"/>
      <c r="C16" s="229"/>
      <c r="D16" s="358" t="s">
        <v>221</v>
      </c>
      <c r="E16" s="358"/>
      <c r="F16" s="358"/>
      <c r="G16" s="358"/>
      <c r="H16" s="358"/>
      <c r="I16" s="358"/>
      <c r="J16" s="358"/>
      <c r="K16" s="225"/>
    </row>
    <row r="17" spans="2:11" s="1" customFormat="1" ht="15" customHeight="1">
      <c r="B17" s="228"/>
      <c r="C17" s="229"/>
      <c r="D17" s="358" t="s">
        <v>222</v>
      </c>
      <c r="E17" s="358"/>
      <c r="F17" s="358"/>
      <c r="G17" s="358"/>
      <c r="H17" s="358"/>
      <c r="I17" s="358"/>
      <c r="J17" s="358"/>
      <c r="K17" s="225"/>
    </row>
    <row r="18" spans="2:11" s="1" customFormat="1" ht="15" customHeight="1">
      <c r="B18" s="228"/>
      <c r="C18" s="229"/>
      <c r="D18" s="229"/>
      <c r="E18" s="231" t="s">
        <v>79</v>
      </c>
      <c r="F18" s="358" t="s">
        <v>223</v>
      </c>
      <c r="G18" s="358"/>
      <c r="H18" s="358"/>
      <c r="I18" s="358"/>
      <c r="J18" s="358"/>
      <c r="K18" s="225"/>
    </row>
    <row r="19" spans="2:11" s="1" customFormat="1" ht="15" customHeight="1">
      <c r="B19" s="228"/>
      <c r="C19" s="229"/>
      <c r="D19" s="229"/>
      <c r="E19" s="231" t="s">
        <v>224</v>
      </c>
      <c r="F19" s="358" t="s">
        <v>225</v>
      </c>
      <c r="G19" s="358"/>
      <c r="H19" s="358"/>
      <c r="I19" s="358"/>
      <c r="J19" s="358"/>
      <c r="K19" s="225"/>
    </row>
    <row r="20" spans="2:11" s="1" customFormat="1" ht="15" customHeight="1">
      <c r="B20" s="228"/>
      <c r="C20" s="229"/>
      <c r="D20" s="229"/>
      <c r="E20" s="231" t="s">
        <v>226</v>
      </c>
      <c r="F20" s="358" t="s">
        <v>227</v>
      </c>
      <c r="G20" s="358"/>
      <c r="H20" s="358"/>
      <c r="I20" s="358"/>
      <c r="J20" s="358"/>
      <c r="K20" s="225"/>
    </row>
    <row r="21" spans="2:11" s="1" customFormat="1" ht="15" customHeight="1">
      <c r="B21" s="228"/>
      <c r="C21" s="229"/>
      <c r="D21" s="229"/>
      <c r="E21" s="231" t="s">
        <v>228</v>
      </c>
      <c r="F21" s="358" t="s">
        <v>229</v>
      </c>
      <c r="G21" s="358"/>
      <c r="H21" s="358"/>
      <c r="I21" s="358"/>
      <c r="J21" s="358"/>
      <c r="K21" s="225"/>
    </row>
    <row r="22" spans="2:11" s="1" customFormat="1" ht="15" customHeight="1">
      <c r="B22" s="228"/>
      <c r="C22" s="229"/>
      <c r="D22" s="229"/>
      <c r="E22" s="231" t="s">
        <v>230</v>
      </c>
      <c r="F22" s="358" t="s">
        <v>231</v>
      </c>
      <c r="G22" s="358"/>
      <c r="H22" s="358"/>
      <c r="I22" s="358"/>
      <c r="J22" s="358"/>
      <c r="K22" s="225"/>
    </row>
    <row r="23" spans="2:11" s="1" customFormat="1" ht="15" customHeight="1">
      <c r="B23" s="228"/>
      <c r="C23" s="229"/>
      <c r="D23" s="229"/>
      <c r="E23" s="231" t="s">
        <v>85</v>
      </c>
      <c r="F23" s="358" t="s">
        <v>232</v>
      </c>
      <c r="G23" s="358"/>
      <c r="H23" s="358"/>
      <c r="I23" s="358"/>
      <c r="J23" s="358"/>
      <c r="K23" s="225"/>
    </row>
    <row r="24" spans="2:11" s="1" customFormat="1" ht="12.75" customHeight="1">
      <c r="B24" s="228"/>
      <c r="C24" s="229"/>
      <c r="D24" s="229"/>
      <c r="E24" s="229"/>
      <c r="F24" s="229"/>
      <c r="G24" s="229"/>
      <c r="H24" s="229"/>
      <c r="I24" s="229"/>
      <c r="J24" s="229"/>
      <c r="K24" s="225"/>
    </row>
    <row r="25" spans="2:11" s="1" customFormat="1" ht="15" customHeight="1">
      <c r="B25" s="228"/>
      <c r="C25" s="358" t="s">
        <v>233</v>
      </c>
      <c r="D25" s="358"/>
      <c r="E25" s="358"/>
      <c r="F25" s="358"/>
      <c r="G25" s="358"/>
      <c r="H25" s="358"/>
      <c r="I25" s="358"/>
      <c r="J25" s="358"/>
      <c r="K25" s="225"/>
    </row>
    <row r="26" spans="2:11" s="1" customFormat="1" ht="15" customHeight="1">
      <c r="B26" s="228"/>
      <c r="C26" s="358" t="s">
        <v>234</v>
      </c>
      <c r="D26" s="358"/>
      <c r="E26" s="358"/>
      <c r="F26" s="358"/>
      <c r="G26" s="358"/>
      <c r="H26" s="358"/>
      <c r="I26" s="358"/>
      <c r="J26" s="358"/>
      <c r="K26" s="225"/>
    </row>
    <row r="27" spans="2:11" s="1" customFormat="1" ht="15" customHeight="1">
      <c r="B27" s="228"/>
      <c r="C27" s="227"/>
      <c r="D27" s="358" t="s">
        <v>235</v>
      </c>
      <c r="E27" s="358"/>
      <c r="F27" s="358"/>
      <c r="G27" s="358"/>
      <c r="H27" s="358"/>
      <c r="I27" s="358"/>
      <c r="J27" s="358"/>
      <c r="K27" s="225"/>
    </row>
    <row r="28" spans="2:11" s="1" customFormat="1" ht="15" customHeight="1">
      <c r="B28" s="228"/>
      <c r="C28" s="229"/>
      <c r="D28" s="358" t="s">
        <v>236</v>
      </c>
      <c r="E28" s="358"/>
      <c r="F28" s="358"/>
      <c r="G28" s="358"/>
      <c r="H28" s="358"/>
      <c r="I28" s="358"/>
      <c r="J28" s="358"/>
      <c r="K28" s="225"/>
    </row>
    <row r="29" spans="2:11" s="1" customFormat="1" ht="12.75" customHeight="1">
      <c r="B29" s="228"/>
      <c r="C29" s="229"/>
      <c r="D29" s="229"/>
      <c r="E29" s="229"/>
      <c r="F29" s="229"/>
      <c r="G29" s="229"/>
      <c r="H29" s="229"/>
      <c r="I29" s="229"/>
      <c r="J29" s="229"/>
      <c r="K29" s="225"/>
    </row>
    <row r="30" spans="2:11" s="1" customFormat="1" ht="15" customHeight="1">
      <c r="B30" s="228"/>
      <c r="C30" s="229"/>
      <c r="D30" s="358" t="s">
        <v>237</v>
      </c>
      <c r="E30" s="358"/>
      <c r="F30" s="358"/>
      <c r="G30" s="358"/>
      <c r="H30" s="358"/>
      <c r="I30" s="358"/>
      <c r="J30" s="358"/>
      <c r="K30" s="225"/>
    </row>
    <row r="31" spans="2:11" s="1" customFormat="1" ht="15" customHeight="1">
      <c r="B31" s="228"/>
      <c r="C31" s="229"/>
      <c r="D31" s="358" t="s">
        <v>238</v>
      </c>
      <c r="E31" s="358"/>
      <c r="F31" s="358"/>
      <c r="G31" s="358"/>
      <c r="H31" s="358"/>
      <c r="I31" s="358"/>
      <c r="J31" s="358"/>
      <c r="K31" s="225"/>
    </row>
    <row r="32" spans="2:11" s="1" customFormat="1" ht="12.75" customHeight="1">
      <c r="B32" s="228"/>
      <c r="C32" s="229"/>
      <c r="D32" s="229"/>
      <c r="E32" s="229"/>
      <c r="F32" s="229"/>
      <c r="G32" s="229"/>
      <c r="H32" s="229"/>
      <c r="I32" s="229"/>
      <c r="J32" s="229"/>
      <c r="K32" s="225"/>
    </row>
    <row r="33" spans="2:11" s="1" customFormat="1" ht="15" customHeight="1">
      <c r="B33" s="228"/>
      <c r="C33" s="229"/>
      <c r="D33" s="358" t="s">
        <v>239</v>
      </c>
      <c r="E33" s="358"/>
      <c r="F33" s="358"/>
      <c r="G33" s="358"/>
      <c r="H33" s="358"/>
      <c r="I33" s="358"/>
      <c r="J33" s="358"/>
      <c r="K33" s="225"/>
    </row>
    <row r="34" spans="2:11" s="1" customFormat="1" ht="15" customHeight="1">
      <c r="B34" s="228"/>
      <c r="C34" s="229"/>
      <c r="D34" s="358" t="s">
        <v>240</v>
      </c>
      <c r="E34" s="358"/>
      <c r="F34" s="358"/>
      <c r="G34" s="358"/>
      <c r="H34" s="358"/>
      <c r="I34" s="358"/>
      <c r="J34" s="358"/>
      <c r="K34" s="225"/>
    </row>
    <row r="35" spans="2:11" s="1" customFormat="1" ht="15" customHeight="1">
      <c r="B35" s="228"/>
      <c r="C35" s="229"/>
      <c r="D35" s="358" t="s">
        <v>241</v>
      </c>
      <c r="E35" s="358"/>
      <c r="F35" s="358"/>
      <c r="G35" s="358"/>
      <c r="H35" s="358"/>
      <c r="I35" s="358"/>
      <c r="J35" s="358"/>
      <c r="K35" s="225"/>
    </row>
    <row r="36" spans="2:11" s="1" customFormat="1" ht="15" customHeight="1">
      <c r="B36" s="228"/>
      <c r="C36" s="229"/>
      <c r="D36" s="227"/>
      <c r="E36" s="230" t="s">
        <v>103</v>
      </c>
      <c r="F36" s="227"/>
      <c r="G36" s="358" t="s">
        <v>242</v>
      </c>
      <c r="H36" s="358"/>
      <c r="I36" s="358"/>
      <c r="J36" s="358"/>
      <c r="K36" s="225"/>
    </row>
    <row r="37" spans="2:11" s="1" customFormat="1" ht="30.75" customHeight="1">
      <c r="B37" s="228"/>
      <c r="C37" s="229"/>
      <c r="D37" s="227"/>
      <c r="E37" s="230" t="s">
        <v>243</v>
      </c>
      <c r="F37" s="227"/>
      <c r="G37" s="358" t="s">
        <v>244</v>
      </c>
      <c r="H37" s="358"/>
      <c r="I37" s="358"/>
      <c r="J37" s="358"/>
      <c r="K37" s="225"/>
    </row>
    <row r="38" spans="2:11" s="1" customFormat="1" ht="15" customHeight="1">
      <c r="B38" s="228"/>
      <c r="C38" s="229"/>
      <c r="D38" s="227"/>
      <c r="E38" s="230" t="s">
        <v>54</v>
      </c>
      <c r="F38" s="227"/>
      <c r="G38" s="358" t="s">
        <v>245</v>
      </c>
      <c r="H38" s="358"/>
      <c r="I38" s="358"/>
      <c r="J38" s="358"/>
      <c r="K38" s="225"/>
    </row>
    <row r="39" spans="2:11" s="1" customFormat="1" ht="15" customHeight="1">
      <c r="B39" s="228"/>
      <c r="C39" s="229"/>
      <c r="D39" s="227"/>
      <c r="E39" s="230" t="s">
        <v>55</v>
      </c>
      <c r="F39" s="227"/>
      <c r="G39" s="358" t="s">
        <v>246</v>
      </c>
      <c r="H39" s="358"/>
      <c r="I39" s="358"/>
      <c r="J39" s="358"/>
      <c r="K39" s="225"/>
    </row>
    <row r="40" spans="2:11" s="1" customFormat="1" ht="15" customHeight="1">
      <c r="B40" s="228"/>
      <c r="C40" s="229"/>
      <c r="D40" s="227"/>
      <c r="E40" s="230" t="s">
        <v>104</v>
      </c>
      <c r="F40" s="227"/>
      <c r="G40" s="358" t="s">
        <v>247</v>
      </c>
      <c r="H40" s="358"/>
      <c r="I40" s="358"/>
      <c r="J40" s="358"/>
      <c r="K40" s="225"/>
    </row>
    <row r="41" spans="2:11" s="1" customFormat="1" ht="15" customHeight="1">
      <c r="B41" s="228"/>
      <c r="C41" s="229"/>
      <c r="D41" s="227"/>
      <c r="E41" s="230" t="s">
        <v>105</v>
      </c>
      <c r="F41" s="227"/>
      <c r="G41" s="358" t="s">
        <v>248</v>
      </c>
      <c r="H41" s="358"/>
      <c r="I41" s="358"/>
      <c r="J41" s="358"/>
      <c r="K41" s="225"/>
    </row>
    <row r="42" spans="2:11" s="1" customFormat="1" ht="15" customHeight="1">
      <c r="B42" s="228"/>
      <c r="C42" s="229"/>
      <c r="D42" s="227"/>
      <c r="E42" s="230" t="s">
        <v>249</v>
      </c>
      <c r="F42" s="227"/>
      <c r="G42" s="358" t="s">
        <v>250</v>
      </c>
      <c r="H42" s="358"/>
      <c r="I42" s="358"/>
      <c r="J42" s="358"/>
      <c r="K42" s="225"/>
    </row>
    <row r="43" spans="2:11" s="1" customFormat="1" ht="15" customHeight="1">
      <c r="B43" s="228"/>
      <c r="C43" s="229"/>
      <c r="D43" s="227"/>
      <c r="E43" s="230"/>
      <c r="F43" s="227"/>
      <c r="G43" s="358" t="s">
        <v>251</v>
      </c>
      <c r="H43" s="358"/>
      <c r="I43" s="358"/>
      <c r="J43" s="358"/>
      <c r="K43" s="225"/>
    </row>
    <row r="44" spans="2:11" s="1" customFormat="1" ht="15" customHeight="1">
      <c r="B44" s="228"/>
      <c r="C44" s="229"/>
      <c r="D44" s="227"/>
      <c r="E44" s="230" t="s">
        <v>252</v>
      </c>
      <c r="F44" s="227"/>
      <c r="G44" s="358" t="s">
        <v>253</v>
      </c>
      <c r="H44" s="358"/>
      <c r="I44" s="358"/>
      <c r="J44" s="358"/>
      <c r="K44" s="225"/>
    </row>
    <row r="45" spans="2:11" s="1" customFormat="1" ht="15" customHeight="1">
      <c r="B45" s="228"/>
      <c r="C45" s="229"/>
      <c r="D45" s="227"/>
      <c r="E45" s="230" t="s">
        <v>107</v>
      </c>
      <c r="F45" s="227"/>
      <c r="G45" s="358" t="s">
        <v>254</v>
      </c>
      <c r="H45" s="358"/>
      <c r="I45" s="358"/>
      <c r="J45" s="358"/>
      <c r="K45" s="225"/>
    </row>
    <row r="46" spans="2:11" s="1" customFormat="1" ht="12.75" customHeight="1">
      <c r="B46" s="228"/>
      <c r="C46" s="229"/>
      <c r="D46" s="227"/>
      <c r="E46" s="227"/>
      <c r="F46" s="227"/>
      <c r="G46" s="227"/>
      <c r="H46" s="227"/>
      <c r="I46" s="227"/>
      <c r="J46" s="227"/>
      <c r="K46" s="225"/>
    </row>
    <row r="47" spans="2:11" s="1" customFormat="1" ht="15" customHeight="1">
      <c r="B47" s="228"/>
      <c r="C47" s="229"/>
      <c r="D47" s="358" t="s">
        <v>255</v>
      </c>
      <c r="E47" s="358"/>
      <c r="F47" s="358"/>
      <c r="G47" s="358"/>
      <c r="H47" s="358"/>
      <c r="I47" s="358"/>
      <c r="J47" s="358"/>
      <c r="K47" s="225"/>
    </row>
    <row r="48" spans="2:11" s="1" customFormat="1" ht="15" customHeight="1">
      <c r="B48" s="228"/>
      <c r="C48" s="229"/>
      <c r="D48" s="229"/>
      <c r="E48" s="358" t="s">
        <v>256</v>
      </c>
      <c r="F48" s="358"/>
      <c r="G48" s="358"/>
      <c r="H48" s="358"/>
      <c r="I48" s="358"/>
      <c r="J48" s="358"/>
      <c r="K48" s="225"/>
    </row>
    <row r="49" spans="2:11" s="1" customFormat="1" ht="15" customHeight="1">
      <c r="B49" s="228"/>
      <c r="C49" s="229"/>
      <c r="D49" s="229"/>
      <c r="E49" s="358" t="s">
        <v>257</v>
      </c>
      <c r="F49" s="358"/>
      <c r="G49" s="358"/>
      <c r="H49" s="358"/>
      <c r="I49" s="358"/>
      <c r="J49" s="358"/>
      <c r="K49" s="225"/>
    </row>
    <row r="50" spans="2:11" s="1" customFormat="1" ht="15" customHeight="1">
      <c r="B50" s="228"/>
      <c r="C50" s="229"/>
      <c r="D50" s="229"/>
      <c r="E50" s="358" t="s">
        <v>258</v>
      </c>
      <c r="F50" s="358"/>
      <c r="G50" s="358"/>
      <c r="H50" s="358"/>
      <c r="I50" s="358"/>
      <c r="J50" s="358"/>
      <c r="K50" s="225"/>
    </row>
    <row r="51" spans="2:11" s="1" customFormat="1" ht="15" customHeight="1">
      <c r="B51" s="228"/>
      <c r="C51" s="229"/>
      <c r="D51" s="358" t="s">
        <v>259</v>
      </c>
      <c r="E51" s="358"/>
      <c r="F51" s="358"/>
      <c r="G51" s="358"/>
      <c r="H51" s="358"/>
      <c r="I51" s="358"/>
      <c r="J51" s="358"/>
      <c r="K51" s="225"/>
    </row>
    <row r="52" spans="2:11" s="1" customFormat="1" ht="25.5" customHeight="1">
      <c r="B52" s="224"/>
      <c r="C52" s="359" t="s">
        <v>260</v>
      </c>
      <c r="D52" s="359"/>
      <c r="E52" s="359"/>
      <c r="F52" s="359"/>
      <c r="G52" s="359"/>
      <c r="H52" s="359"/>
      <c r="I52" s="359"/>
      <c r="J52" s="359"/>
      <c r="K52" s="225"/>
    </row>
    <row r="53" spans="2:11" s="1" customFormat="1" ht="5.25" customHeight="1">
      <c r="B53" s="224"/>
      <c r="C53" s="226"/>
      <c r="D53" s="226"/>
      <c r="E53" s="226"/>
      <c r="F53" s="226"/>
      <c r="G53" s="226"/>
      <c r="H53" s="226"/>
      <c r="I53" s="226"/>
      <c r="J53" s="226"/>
      <c r="K53" s="225"/>
    </row>
    <row r="54" spans="2:11" s="1" customFormat="1" ht="15" customHeight="1">
      <c r="B54" s="224"/>
      <c r="C54" s="358" t="s">
        <v>261</v>
      </c>
      <c r="D54" s="358"/>
      <c r="E54" s="358"/>
      <c r="F54" s="358"/>
      <c r="G54" s="358"/>
      <c r="H54" s="358"/>
      <c r="I54" s="358"/>
      <c r="J54" s="358"/>
      <c r="K54" s="225"/>
    </row>
    <row r="55" spans="2:11" s="1" customFormat="1" ht="15" customHeight="1">
      <c r="B55" s="224"/>
      <c r="C55" s="358" t="s">
        <v>262</v>
      </c>
      <c r="D55" s="358"/>
      <c r="E55" s="358"/>
      <c r="F55" s="358"/>
      <c r="G55" s="358"/>
      <c r="H55" s="358"/>
      <c r="I55" s="358"/>
      <c r="J55" s="358"/>
      <c r="K55" s="225"/>
    </row>
    <row r="56" spans="2:11" s="1" customFormat="1" ht="12.75" customHeight="1">
      <c r="B56" s="224"/>
      <c r="C56" s="227"/>
      <c r="D56" s="227"/>
      <c r="E56" s="227"/>
      <c r="F56" s="227"/>
      <c r="G56" s="227"/>
      <c r="H56" s="227"/>
      <c r="I56" s="227"/>
      <c r="J56" s="227"/>
      <c r="K56" s="225"/>
    </row>
    <row r="57" spans="2:11" s="1" customFormat="1" ht="15" customHeight="1">
      <c r="B57" s="224"/>
      <c r="C57" s="358" t="s">
        <v>263</v>
      </c>
      <c r="D57" s="358"/>
      <c r="E57" s="358"/>
      <c r="F57" s="358"/>
      <c r="G57" s="358"/>
      <c r="H57" s="358"/>
      <c r="I57" s="358"/>
      <c r="J57" s="358"/>
      <c r="K57" s="225"/>
    </row>
    <row r="58" spans="2:11" s="1" customFormat="1" ht="15" customHeight="1">
      <c r="B58" s="224"/>
      <c r="C58" s="229"/>
      <c r="D58" s="358" t="s">
        <v>264</v>
      </c>
      <c r="E58" s="358"/>
      <c r="F58" s="358"/>
      <c r="G58" s="358"/>
      <c r="H58" s="358"/>
      <c r="I58" s="358"/>
      <c r="J58" s="358"/>
      <c r="K58" s="225"/>
    </row>
    <row r="59" spans="2:11" s="1" customFormat="1" ht="15" customHeight="1">
      <c r="B59" s="224"/>
      <c r="C59" s="229"/>
      <c r="D59" s="358" t="s">
        <v>265</v>
      </c>
      <c r="E59" s="358"/>
      <c r="F59" s="358"/>
      <c r="G59" s="358"/>
      <c r="H59" s="358"/>
      <c r="I59" s="358"/>
      <c r="J59" s="358"/>
      <c r="K59" s="225"/>
    </row>
    <row r="60" spans="2:11" s="1" customFormat="1" ht="15" customHeight="1">
      <c r="B60" s="224"/>
      <c r="C60" s="229"/>
      <c r="D60" s="358" t="s">
        <v>266</v>
      </c>
      <c r="E60" s="358"/>
      <c r="F60" s="358"/>
      <c r="G60" s="358"/>
      <c r="H60" s="358"/>
      <c r="I60" s="358"/>
      <c r="J60" s="358"/>
      <c r="K60" s="225"/>
    </row>
    <row r="61" spans="2:11" s="1" customFormat="1" ht="15" customHeight="1">
      <c r="B61" s="224"/>
      <c r="C61" s="229"/>
      <c r="D61" s="358" t="s">
        <v>267</v>
      </c>
      <c r="E61" s="358"/>
      <c r="F61" s="358"/>
      <c r="G61" s="358"/>
      <c r="H61" s="358"/>
      <c r="I61" s="358"/>
      <c r="J61" s="358"/>
      <c r="K61" s="225"/>
    </row>
    <row r="62" spans="2:11" s="1" customFormat="1" ht="15" customHeight="1">
      <c r="B62" s="224"/>
      <c r="C62" s="229"/>
      <c r="D62" s="360" t="s">
        <v>268</v>
      </c>
      <c r="E62" s="360"/>
      <c r="F62" s="360"/>
      <c r="G62" s="360"/>
      <c r="H62" s="360"/>
      <c r="I62" s="360"/>
      <c r="J62" s="360"/>
      <c r="K62" s="225"/>
    </row>
    <row r="63" spans="2:11" s="1" customFormat="1" ht="15" customHeight="1">
      <c r="B63" s="224"/>
      <c r="C63" s="229"/>
      <c r="D63" s="358" t="s">
        <v>269</v>
      </c>
      <c r="E63" s="358"/>
      <c r="F63" s="358"/>
      <c r="G63" s="358"/>
      <c r="H63" s="358"/>
      <c r="I63" s="358"/>
      <c r="J63" s="358"/>
      <c r="K63" s="225"/>
    </row>
    <row r="64" spans="2:11" s="1" customFormat="1" ht="12.75" customHeight="1">
      <c r="B64" s="224"/>
      <c r="C64" s="229"/>
      <c r="D64" s="229"/>
      <c r="E64" s="232"/>
      <c r="F64" s="229"/>
      <c r="G64" s="229"/>
      <c r="H64" s="229"/>
      <c r="I64" s="229"/>
      <c r="J64" s="229"/>
      <c r="K64" s="225"/>
    </row>
    <row r="65" spans="2:11" s="1" customFormat="1" ht="15" customHeight="1">
      <c r="B65" s="224"/>
      <c r="C65" s="229"/>
      <c r="D65" s="358" t="s">
        <v>270</v>
      </c>
      <c r="E65" s="358"/>
      <c r="F65" s="358"/>
      <c r="G65" s="358"/>
      <c r="H65" s="358"/>
      <c r="I65" s="358"/>
      <c r="J65" s="358"/>
      <c r="K65" s="225"/>
    </row>
    <row r="66" spans="2:11" s="1" customFormat="1" ht="15" customHeight="1">
      <c r="B66" s="224"/>
      <c r="C66" s="229"/>
      <c r="D66" s="360" t="s">
        <v>271</v>
      </c>
      <c r="E66" s="360"/>
      <c r="F66" s="360"/>
      <c r="G66" s="360"/>
      <c r="H66" s="360"/>
      <c r="I66" s="360"/>
      <c r="J66" s="360"/>
      <c r="K66" s="225"/>
    </row>
    <row r="67" spans="2:11" s="1" customFormat="1" ht="15" customHeight="1">
      <c r="B67" s="224"/>
      <c r="C67" s="229"/>
      <c r="D67" s="358" t="s">
        <v>272</v>
      </c>
      <c r="E67" s="358"/>
      <c r="F67" s="358"/>
      <c r="G67" s="358"/>
      <c r="H67" s="358"/>
      <c r="I67" s="358"/>
      <c r="J67" s="358"/>
      <c r="K67" s="225"/>
    </row>
    <row r="68" spans="2:11" s="1" customFormat="1" ht="15" customHeight="1">
      <c r="B68" s="224"/>
      <c r="C68" s="229"/>
      <c r="D68" s="358" t="s">
        <v>273</v>
      </c>
      <c r="E68" s="358"/>
      <c r="F68" s="358"/>
      <c r="G68" s="358"/>
      <c r="H68" s="358"/>
      <c r="I68" s="358"/>
      <c r="J68" s="358"/>
      <c r="K68" s="225"/>
    </row>
    <row r="69" spans="2:11" s="1" customFormat="1" ht="15" customHeight="1">
      <c r="B69" s="224"/>
      <c r="C69" s="229"/>
      <c r="D69" s="358" t="s">
        <v>274</v>
      </c>
      <c r="E69" s="358"/>
      <c r="F69" s="358"/>
      <c r="G69" s="358"/>
      <c r="H69" s="358"/>
      <c r="I69" s="358"/>
      <c r="J69" s="358"/>
      <c r="K69" s="225"/>
    </row>
    <row r="70" spans="2:11" s="1" customFormat="1" ht="15" customHeight="1">
      <c r="B70" s="224"/>
      <c r="C70" s="229"/>
      <c r="D70" s="358" t="s">
        <v>275</v>
      </c>
      <c r="E70" s="358"/>
      <c r="F70" s="358"/>
      <c r="G70" s="358"/>
      <c r="H70" s="358"/>
      <c r="I70" s="358"/>
      <c r="J70" s="358"/>
      <c r="K70" s="225"/>
    </row>
    <row r="71" spans="2:11" s="1" customFormat="1" ht="12.75" customHeight="1">
      <c r="B71" s="233"/>
      <c r="C71" s="234"/>
      <c r="D71" s="234"/>
      <c r="E71" s="234"/>
      <c r="F71" s="234"/>
      <c r="G71" s="234"/>
      <c r="H71" s="234"/>
      <c r="I71" s="234"/>
      <c r="J71" s="234"/>
      <c r="K71" s="235"/>
    </row>
    <row r="72" spans="2:11" s="1" customFormat="1" ht="18.75" customHeight="1">
      <c r="B72" s="236"/>
      <c r="C72" s="236"/>
      <c r="D72" s="236"/>
      <c r="E72" s="236"/>
      <c r="F72" s="236"/>
      <c r="G72" s="236"/>
      <c r="H72" s="236"/>
      <c r="I72" s="236"/>
      <c r="J72" s="236"/>
      <c r="K72" s="237"/>
    </row>
    <row r="73" spans="2:11" s="1" customFormat="1" ht="18.75" customHeight="1">
      <c r="B73" s="237"/>
      <c r="C73" s="237"/>
      <c r="D73" s="237"/>
      <c r="E73" s="237"/>
      <c r="F73" s="237"/>
      <c r="G73" s="237"/>
      <c r="H73" s="237"/>
      <c r="I73" s="237"/>
      <c r="J73" s="237"/>
      <c r="K73" s="237"/>
    </row>
    <row r="74" spans="2:11" s="1" customFormat="1" ht="7.5" customHeight="1">
      <c r="B74" s="238"/>
      <c r="C74" s="239"/>
      <c r="D74" s="239"/>
      <c r="E74" s="239"/>
      <c r="F74" s="239"/>
      <c r="G74" s="239"/>
      <c r="H74" s="239"/>
      <c r="I74" s="239"/>
      <c r="J74" s="239"/>
      <c r="K74" s="240"/>
    </row>
    <row r="75" spans="2:11" s="1" customFormat="1" ht="45" customHeight="1">
      <c r="B75" s="241"/>
      <c r="C75" s="353" t="s">
        <v>276</v>
      </c>
      <c r="D75" s="353"/>
      <c r="E75" s="353"/>
      <c r="F75" s="353"/>
      <c r="G75" s="353"/>
      <c r="H75" s="353"/>
      <c r="I75" s="353"/>
      <c r="J75" s="353"/>
      <c r="K75" s="242"/>
    </row>
    <row r="76" spans="2:11" s="1" customFormat="1" ht="17.25" customHeight="1">
      <c r="B76" s="241"/>
      <c r="C76" s="243" t="s">
        <v>277</v>
      </c>
      <c r="D76" s="243"/>
      <c r="E76" s="243"/>
      <c r="F76" s="243" t="s">
        <v>278</v>
      </c>
      <c r="G76" s="244"/>
      <c r="H76" s="243" t="s">
        <v>55</v>
      </c>
      <c r="I76" s="243" t="s">
        <v>58</v>
      </c>
      <c r="J76" s="243" t="s">
        <v>279</v>
      </c>
      <c r="K76" s="242"/>
    </row>
    <row r="77" spans="2:11" s="1" customFormat="1" ht="17.25" customHeight="1">
      <c r="B77" s="241"/>
      <c r="C77" s="245" t="s">
        <v>280</v>
      </c>
      <c r="D77" s="245"/>
      <c r="E77" s="245"/>
      <c r="F77" s="246" t="s">
        <v>281</v>
      </c>
      <c r="G77" s="247"/>
      <c r="H77" s="245"/>
      <c r="I77" s="245"/>
      <c r="J77" s="245" t="s">
        <v>282</v>
      </c>
      <c r="K77" s="242"/>
    </row>
    <row r="78" spans="2:11" s="1" customFormat="1" ht="5.25" customHeight="1">
      <c r="B78" s="241"/>
      <c r="C78" s="248"/>
      <c r="D78" s="248"/>
      <c r="E78" s="248"/>
      <c r="F78" s="248"/>
      <c r="G78" s="249"/>
      <c r="H78" s="248"/>
      <c r="I78" s="248"/>
      <c r="J78" s="248"/>
      <c r="K78" s="242"/>
    </row>
    <row r="79" spans="2:11" s="1" customFormat="1" ht="15" customHeight="1">
      <c r="B79" s="241"/>
      <c r="C79" s="230" t="s">
        <v>54</v>
      </c>
      <c r="D79" s="250"/>
      <c r="E79" s="250"/>
      <c r="F79" s="251" t="s">
        <v>283</v>
      </c>
      <c r="G79" s="252"/>
      <c r="H79" s="230" t="s">
        <v>284</v>
      </c>
      <c r="I79" s="230" t="s">
        <v>285</v>
      </c>
      <c r="J79" s="230">
        <v>20</v>
      </c>
      <c r="K79" s="242"/>
    </row>
    <row r="80" spans="2:11" s="1" customFormat="1" ht="15" customHeight="1">
      <c r="B80" s="241"/>
      <c r="C80" s="230" t="s">
        <v>286</v>
      </c>
      <c r="D80" s="230"/>
      <c r="E80" s="230"/>
      <c r="F80" s="251" t="s">
        <v>283</v>
      </c>
      <c r="G80" s="252"/>
      <c r="H80" s="230" t="s">
        <v>287</v>
      </c>
      <c r="I80" s="230" t="s">
        <v>285</v>
      </c>
      <c r="J80" s="230">
        <v>120</v>
      </c>
      <c r="K80" s="242"/>
    </row>
    <row r="81" spans="2:11" s="1" customFormat="1" ht="15" customHeight="1">
      <c r="B81" s="253"/>
      <c r="C81" s="230" t="s">
        <v>288</v>
      </c>
      <c r="D81" s="230"/>
      <c r="E81" s="230"/>
      <c r="F81" s="251" t="s">
        <v>289</v>
      </c>
      <c r="G81" s="252"/>
      <c r="H81" s="230" t="s">
        <v>290</v>
      </c>
      <c r="I81" s="230" t="s">
        <v>285</v>
      </c>
      <c r="J81" s="230">
        <v>50</v>
      </c>
      <c r="K81" s="242"/>
    </row>
    <row r="82" spans="2:11" s="1" customFormat="1" ht="15" customHeight="1">
      <c r="B82" s="253"/>
      <c r="C82" s="230" t="s">
        <v>291</v>
      </c>
      <c r="D82" s="230"/>
      <c r="E82" s="230"/>
      <c r="F82" s="251" t="s">
        <v>283</v>
      </c>
      <c r="G82" s="252"/>
      <c r="H82" s="230" t="s">
        <v>292</v>
      </c>
      <c r="I82" s="230" t="s">
        <v>293</v>
      </c>
      <c r="J82" s="230"/>
      <c r="K82" s="242"/>
    </row>
    <row r="83" spans="2:11" s="1" customFormat="1" ht="15" customHeight="1">
      <c r="B83" s="253"/>
      <c r="C83" s="254" t="s">
        <v>294</v>
      </c>
      <c r="D83" s="254"/>
      <c r="E83" s="254"/>
      <c r="F83" s="255" t="s">
        <v>289</v>
      </c>
      <c r="G83" s="254"/>
      <c r="H83" s="254" t="s">
        <v>295</v>
      </c>
      <c r="I83" s="254" t="s">
        <v>285</v>
      </c>
      <c r="J83" s="254">
        <v>15</v>
      </c>
      <c r="K83" s="242"/>
    </row>
    <row r="84" spans="2:11" s="1" customFormat="1" ht="15" customHeight="1">
      <c r="B84" s="253"/>
      <c r="C84" s="254" t="s">
        <v>296</v>
      </c>
      <c r="D84" s="254"/>
      <c r="E84" s="254"/>
      <c r="F84" s="255" t="s">
        <v>289</v>
      </c>
      <c r="G84" s="254"/>
      <c r="H84" s="254" t="s">
        <v>297</v>
      </c>
      <c r="I84" s="254" t="s">
        <v>285</v>
      </c>
      <c r="J84" s="254">
        <v>15</v>
      </c>
      <c r="K84" s="242"/>
    </row>
    <row r="85" spans="2:11" s="1" customFormat="1" ht="15" customHeight="1">
      <c r="B85" s="253"/>
      <c r="C85" s="254" t="s">
        <v>298</v>
      </c>
      <c r="D85" s="254"/>
      <c r="E85" s="254"/>
      <c r="F85" s="255" t="s">
        <v>289</v>
      </c>
      <c r="G85" s="254"/>
      <c r="H85" s="254" t="s">
        <v>299</v>
      </c>
      <c r="I85" s="254" t="s">
        <v>285</v>
      </c>
      <c r="J85" s="254">
        <v>20</v>
      </c>
      <c r="K85" s="242"/>
    </row>
    <row r="86" spans="2:11" s="1" customFormat="1" ht="15" customHeight="1">
      <c r="B86" s="253"/>
      <c r="C86" s="254" t="s">
        <v>300</v>
      </c>
      <c r="D86" s="254"/>
      <c r="E86" s="254"/>
      <c r="F86" s="255" t="s">
        <v>289</v>
      </c>
      <c r="G86" s="254"/>
      <c r="H86" s="254" t="s">
        <v>301</v>
      </c>
      <c r="I86" s="254" t="s">
        <v>285</v>
      </c>
      <c r="J86" s="254">
        <v>20</v>
      </c>
      <c r="K86" s="242"/>
    </row>
    <row r="87" spans="2:11" s="1" customFormat="1" ht="15" customHeight="1">
      <c r="B87" s="253"/>
      <c r="C87" s="230" t="s">
        <v>302</v>
      </c>
      <c r="D87" s="230"/>
      <c r="E87" s="230"/>
      <c r="F87" s="251" t="s">
        <v>289</v>
      </c>
      <c r="G87" s="252"/>
      <c r="H87" s="230" t="s">
        <v>303</v>
      </c>
      <c r="I87" s="230" t="s">
        <v>285</v>
      </c>
      <c r="J87" s="230">
        <v>50</v>
      </c>
      <c r="K87" s="242"/>
    </row>
    <row r="88" spans="2:11" s="1" customFormat="1" ht="15" customHeight="1">
      <c r="B88" s="253"/>
      <c r="C88" s="230" t="s">
        <v>304</v>
      </c>
      <c r="D88" s="230"/>
      <c r="E88" s="230"/>
      <c r="F88" s="251" t="s">
        <v>289</v>
      </c>
      <c r="G88" s="252"/>
      <c r="H88" s="230" t="s">
        <v>305</v>
      </c>
      <c r="I88" s="230" t="s">
        <v>285</v>
      </c>
      <c r="J88" s="230">
        <v>20</v>
      </c>
      <c r="K88" s="242"/>
    </row>
    <row r="89" spans="2:11" s="1" customFormat="1" ht="15" customHeight="1">
      <c r="B89" s="253"/>
      <c r="C89" s="230" t="s">
        <v>306</v>
      </c>
      <c r="D89" s="230"/>
      <c r="E89" s="230"/>
      <c r="F89" s="251" t="s">
        <v>289</v>
      </c>
      <c r="G89" s="252"/>
      <c r="H89" s="230" t="s">
        <v>307</v>
      </c>
      <c r="I89" s="230" t="s">
        <v>285</v>
      </c>
      <c r="J89" s="230">
        <v>20</v>
      </c>
      <c r="K89" s="242"/>
    </row>
    <row r="90" spans="2:11" s="1" customFormat="1" ht="15" customHeight="1">
      <c r="B90" s="253"/>
      <c r="C90" s="230" t="s">
        <v>308</v>
      </c>
      <c r="D90" s="230"/>
      <c r="E90" s="230"/>
      <c r="F90" s="251" t="s">
        <v>289</v>
      </c>
      <c r="G90" s="252"/>
      <c r="H90" s="230" t="s">
        <v>309</v>
      </c>
      <c r="I90" s="230" t="s">
        <v>285</v>
      </c>
      <c r="J90" s="230">
        <v>50</v>
      </c>
      <c r="K90" s="242"/>
    </row>
    <row r="91" spans="2:11" s="1" customFormat="1" ht="15" customHeight="1">
      <c r="B91" s="253"/>
      <c r="C91" s="230" t="s">
        <v>310</v>
      </c>
      <c r="D91" s="230"/>
      <c r="E91" s="230"/>
      <c r="F91" s="251" t="s">
        <v>289</v>
      </c>
      <c r="G91" s="252"/>
      <c r="H91" s="230" t="s">
        <v>310</v>
      </c>
      <c r="I91" s="230" t="s">
        <v>285</v>
      </c>
      <c r="J91" s="230">
        <v>50</v>
      </c>
      <c r="K91" s="242"/>
    </row>
    <row r="92" spans="2:11" s="1" customFormat="1" ht="15" customHeight="1">
      <c r="B92" s="253"/>
      <c r="C92" s="230" t="s">
        <v>311</v>
      </c>
      <c r="D92" s="230"/>
      <c r="E92" s="230"/>
      <c r="F92" s="251" t="s">
        <v>289</v>
      </c>
      <c r="G92" s="252"/>
      <c r="H92" s="230" t="s">
        <v>312</v>
      </c>
      <c r="I92" s="230" t="s">
        <v>285</v>
      </c>
      <c r="J92" s="230">
        <v>255</v>
      </c>
      <c r="K92" s="242"/>
    </row>
    <row r="93" spans="2:11" s="1" customFormat="1" ht="15" customHeight="1">
      <c r="B93" s="253"/>
      <c r="C93" s="230" t="s">
        <v>313</v>
      </c>
      <c r="D93" s="230"/>
      <c r="E93" s="230"/>
      <c r="F93" s="251" t="s">
        <v>283</v>
      </c>
      <c r="G93" s="252"/>
      <c r="H93" s="230" t="s">
        <v>314</v>
      </c>
      <c r="I93" s="230" t="s">
        <v>315</v>
      </c>
      <c r="J93" s="230"/>
      <c r="K93" s="242"/>
    </row>
    <row r="94" spans="2:11" s="1" customFormat="1" ht="15" customHeight="1">
      <c r="B94" s="253"/>
      <c r="C94" s="230" t="s">
        <v>316</v>
      </c>
      <c r="D94" s="230"/>
      <c r="E94" s="230"/>
      <c r="F94" s="251" t="s">
        <v>283</v>
      </c>
      <c r="G94" s="252"/>
      <c r="H94" s="230" t="s">
        <v>317</v>
      </c>
      <c r="I94" s="230" t="s">
        <v>318</v>
      </c>
      <c r="J94" s="230"/>
      <c r="K94" s="242"/>
    </row>
    <row r="95" spans="2:11" s="1" customFormat="1" ht="15" customHeight="1">
      <c r="B95" s="253"/>
      <c r="C95" s="230" t="s">
        <v>319</v>
      </c>
      <c r="D95" s="230"/>
      <c r="E95" s="230"/>
      <c r="F95" s="251" t="s">
        <v>283</v>
      </c>
      <c r="G95" s="252"/>
      <c r="H95" s="230" t="s">
        <v>319</v>
      </c>
      <c r="I95" s="230" t="s">
        <v>318</v>
      </c>
      <c r="J95" s="230"/>
      <c r="K95" s="242"/>
    </row>
    <row r="96" spans="2:11" s="1" customFormat="1" ht="15" customHeight="1">
      <c r="B96" s="253"/>
      <c r="C96" s="230" t="s">
        <v>39</v>
      </c>
      <c r="D96" s="230"/>
      <c r="E96" s="230"/>
      <c r="F96" s="251" t="s">
        <v>283</v>
      </c>
      <c r="G96" s="252"/>
      <c r="H96" s="230" t="s">
        <v>320</v>
      </c>
      <c r="I96" s="230" t="s">
        <v>318</v>
      </c>
      <c r="J96" s="230"/>
      <c r="K96" s="242"/>
    </row>
    <row r="97" spans="2:11" s="1" customFormat="1" ht="15" customHeight="1">
      <c r="B97" s="253"/>
      <c r="C97" s="230" t="s">
        <v>49</v>
      </c>
      <c r="D97" s="230"/>
      <c r="E97" s="230"/>
      <c r="F97" s="251" t="s">
        <v>283</v>
      </c>
      <c r="G97" s="252"/>
      <c r="H97" s="230" t="s">
        <v>321</v>
      </c>
      <c r="I97" s="230" t="s">
        <v>318</v>
      </c>
      <c r="J97" s="230"/>
      <c r="K97" s="242"/>
    </row>
    <row r="98" spans="2:11" s="1" customFormat="1" ht="15" customHeight="1">
      <c r="B98" s="256"/>
      <c r="C98" s="257"/>
      <c r="D98" s="257"/>
      <c r="E98" s="257"/>
      <c r="F98" s="257"/>
      <c r="G98" s="257"/>
      <c r="H98" s="257"/>
      <c r="I98" s="257"/>
      <c r="J98" s="257"/>
      <c r="K98" s="258"/>
    </row>
    <row r="99" spans="2:11" s="1" customFormat="1" ht="18.75" customHeight="1">
      <c r="B99" s="259"/>
      <c r="C99" s="260"/>
      <c r="D99" s="260"/>
      <c r="E99" s="260"/>
      <c r="F99" s="260"/>
      <c r="G99" s="260"/>
      <c r="H99" s="260"/>
      <c r="I99" s="260"/>
      <c r="J99" s="260"/>
      <c r="K99" s="259"/>
    </row>
    <row r="100" spans="2:11" s="1" customFormat="1" ht="18.75" customHeight="1"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</row>
    <row r="101" spans="2:11" s="1" customFormat="1" ht="7.5" customHeight="1">
      <c r="B101" s="238"/>
      <c r="C101" s="239"/>
      <c r="D101" s="239"/>
      <c r="E101" s="239"/>
      <c r="F101" s="239"/>
      <c r="G101" s="239"/>
      <c r="H101" s="239"/>
      <c r="I101" s="239"/>
      <c r="J101" s="239"/>
      <c r="K101" s="240"/>
    </row>
    <row r="102" spans="2:11" s="1" customFormat="1" ht="45" customHeight="1">
      <c r="B102" s="241"/>
      <c r="C102" s="353" t="s">
        <v>322</v>
      </c>
      <c r="D102" s="353"/>
      <c r="E102" s="353"/>
      <c r="F102" s="353"/>
      <c r="G102" s="353"/>
      <c r="H102" s="353"/>
      <c r="I102" s="353"/>
      <c r="J102" s="353"/>
      <c r="K102" s="242"/>
    </row>
    <row r="103" spans="2:11" s="1" customFormat="1" ht="17.25" customHeight="1">
      <c r="B103" s="241"/>
      <c r="C103" s="243" t="s">
        <v>277</v>
      </c>
      <c r="D103" s="243"/>
      <c r="E103" s="243"/>
      <c r="F103" s="243" t="s">
        <v>278</v>
      </c>
      <c r="G103" s="244"/>
      <c r="H103" s="243" t="s">
        <v>55</v>
      </c>
      <c r="I103" s="243" t="s">
        <v>58</v>
      </c>
      <c r="J103" s="243" t="s">
        <v>279</v>
      </c>
      <c r="K103" s="242"/>
    </row>
    <row r="104" spans="2:11" s="1" customFormat="1" ht="17.25" customHeight="1">
      <c r="B104" s="241"/>
      <c r="C104" s="245" t="s">
        <v>280</v>
      </c>
      <c r="D104" s="245"/>
      <c r="E104" s="245"/>
      <c r="F104" s="246" t="s">
        <v>281</v>
      </c>
      <c r="G104" s="247"/>
      <c r="H104" s="245"/>
      <c r="I104" s="245"/>
      <c r="J104" s="245" t="s">
        <v>282</v>
      </c>
      <c r="K104" s="242"/>
    </row>
    <row r="105" spans="2:11" s="1" customFormat="1" ht="5.25" customHeight="1">
      <c r="B105" s="241"/>
      <c r="C105" s="243"/>
      <c r="D105" s="243"/>
      <c r="E105" s="243"/>
      <c r="F105" s="243"/>
      <c r="G105" s="261"/>
      <c r="H105" s="243"/>
      <c r="I105" s="243"/>
      <c r="J105" s="243"/>
      <c r="K105" s="242"/>
    </row>
    <row r="106" spans="2:11" s="1" customFormat="1" ht="15" customHeight="1">
      <c r="B106" s="241"/>
      <c r="C106" s="230" t="s">
        <v>54</v>
      </c>
      <c r="D106" s="250"/>
      <c r="E106" s="250"/>
      <c r="F106" s="251" t="s">
        <v>283</v>
      </c>
      <c r="G106" s="230"/>
      <c r="H106" s="230" t="s">
        <v>323</v>
      </c>
      <c r="I106" s="230" t="s">
        <v>285</v>
      </c>
      <c r="J106" s="230">
        <v>20</v>
      </c>
      <c r="K106" s="242"/>
    </row>
    <row r="107" spans="2:11" s="1" customFormat="1" ht="15" customHeight="1">
      <c r="B107" s="241"/>
      <c r="C107" s="230" t="s">
        <v>286</v>
      </c>
      <c r="D107" s="230"/>
      <c r="E107" s="230"/>
      <c r="F107" s="251" t="s">
        <v>283</v>
      </c>
      <c r="G107" s="230"/>
      <c r="H107" s="230" t="s">
        <v>323</v>
      </c>
      <c r="I107" s="230" t="s">
        <v>285</v>
      </c>
      <c r="J107" s="230">
        <v>120</v>
      </c>
      <c r="K107" s="242"/>
    </row>
    <row r="108" spans="2:11" s="1" customFormat="1" ht="15" customHeight="1">
      <c r="B108" s="253"/>
      <c r="C108" s="230" t="s">
        <v>288</v>
      </c>
      <c r="D108" s="230"/>
      <c r="E108" s="230"/>
      <c r="F108" s="251" t="s">
        <v>289</v>
      </c>
      <c r="G108" s="230"/>
      <c r="H108" s="230" t="s">
        <v>323</v>
      </c>
      <c r="I108" s="230" t="s">
        <v>285</v>
      </c>
      <c r="J108" s="230">
        <v>50</v>
      </c>
      <c r="K108" s="242"/>
    </row>
    <row r="109" spans="2:11" s="1" customFormat="1" ht="15" customHeight="1">
      <c r="B109" s="253"/>
      <c r="C109" s="230" t="s">
        <v>291</v>
      </c>
      <c r="D109" s="230"/>
      <c r="E109" s="230"/>
      <c r="F109" s="251" t="s">
        <v>283</v>
      </c>
      <c r="G109" s="230"/>
      <c r="H109" s="230" t="s">
        <v>323</v>
      </c>
      <c r="I109" s="230" t="s">
        <v>293</v>
      </c>
      <c r="J109" s="230"/>
      <c r="K109" s="242"/>
    </row>
    <row r="110" spans="2:11" s="1" customFormat="1" ht="15" customHeight="1">
      <c r="B110" s="253"/>
      <c r="C110" s="230" t="s">
        <v>302</v>
      </c>
      <c r="D110" s="230"/>
      <c r="E110" s="230"/>
      <c r="F110" s="251" t="s">
        <v>289</v>
      </c>
      <c r="G110" s="230"/>
      <c r="H110" s="230" t="s">
        <v>323</v>
      </c>
      <c r="I110" s="230" t="s">
        <v>285</v>
      </c>
      <c r="J110" s="230">
        <v>50</v>
      </c>
      <c r="K110" s="242"/>
    </row>
    <row r="111" spans="2:11" s="1" customFormat="1" ht="15" customHeight="1">
      <c r="B111" s="253"/>
      <c r="C111" s="230" t="s">
        <v>310</v>
      </c>
      <c r="D111" s="230"/>
      <c r="E111" s="230"/>
      <c r="F111" s="251" t="s">
        <v>289</v>
      </c>
      <c r="G111" s="230"/>
      <c r="H111" s="230" t="s">
        <v>323</v>
      </c>
      <c r="I111" s="230" t="s">
        <v>285</v>
      </c>
      <c r="J111" s="230">
        <v>50</v>
      </c>
      <c r="K111" s="242"/>
    </row>
    <row r="112" spans="2:11" s="1" customFormat="1" ht="15" customHeight="1">
      <c r="B112" s="253"/>
      <c r="C112" s="230" t="s">
        <v>308</v>
      </c>
      <c r="D112" s="230"/>
      <c r="E112" s="230"/>
      <c r="F112" s="251" t="s">
        <v>289</v>
      </c>
      <c r="G112" s="230"/>
      <c r="H112" s="230" t="s">
        <v>323</v>
      </c>
      <c r="I112" s="230" t="s">
        <v>285</v>
      </c>
      <c r="J112" s="230">
        <v>50</v>
      </c>
      <c r="K112" s="242"/>
    </row>
    <row r="113" spans="2:11" s="1" customFormat="1" ht="15" customHeight="1">
      <c r="B113" s="253"/>
      <c r="C113" s="230" t="s">
        <v>54</v>
      </c>
      <c r="D113" s="230"/>
      <c r="E113" s="230"/>
      <c r="F113" s="251" t="s">
        <v>283</v>
      </c>
      <c r="G113" s="230"/>
      <c r="H113" s="230" t="s">
        <v>324</v>
      </c>
      <c r="I113" s="230" t="s">
        <v>285</v>
      </c>
      <c r="J113" s="230">
        <v>20</v>
      </c>
      <c r="K113" s="242"/>
    </row>
    <row r="114" spans="2:11" s="1" customFormat="1" ht="15" customHeight="1">
      <c r="B114" s="253"/>
      <c r="C114" s="230" t="s">
        <v>325</v>
      </c>
      <c r="D114" s="230"/>
      <c r="E114" s="230"/>
      <c r="F114" s="251" t="s">
        <v>283</v>
      </c>
      <c r="G114" s="230"/>
      <c r="H114" s="230" t="s">
        <v>326</v>
      </c>
      <c r="I114" s="230" t="s">
        <v>285</v>
      </c>
      <c r="J114" s="230">
        <v>120</v>
      </c>
      <c r="K114" s="242"/>
    </row>
    <row r="115" spans="2:11" s="1" customFormat="1" ht="15" customHeight="1">
      <c r="B115" s="253"/>
      <c r="C115" s="230" t="s">
        <v>39</v>
      </c>
      <c r="D115" s="230"/>
      <c r="E115" s="230"/>
      <c r="F115" s="251" t="s">
        <v>283</v>
      </c>
      <c r="G115" s="230"/>
      <c r="H115" s="230" t="s">
        <v>327</v>
      </c>
      <c r="I115" s="230" t="s">
        <v>318</v>
      </c>
      <c r="J115" s="230"/>
      <c r="K115" s="242"/>
    </row>
    <row r="116" spans="2:11" s="1" customFormat="1" ht="15" customHeight="1">
      <c r="B116" s="253"/>
      <c r="C116" s="230" t="s">
        <v>49</v>
      </c>
      <c r="D116" s="230"/>
      <c r="E116" s="230"/>
      <c r="F116" s="251" t="s">
        <v>283</v>
      </c>
      <c r="G116" s="230"/>
      <c r="H116" s="230" t="s">
        <v>328</v>
      </c>
      <c r="I116" s="230" t="s">
        <v>318</v>
      </c>
      <c r="J116" s="230"/>
      <c r="K116" s="242"/>
    </row>
    <row r="117" spans="2:11" s="1" customFormat="1" ht="15" customHeight="1">
      <c r="B117" s="253"/>
      <c r="C117" s="230" t="s">
        <v>58</v>
      </c>
      <c r="D117" s="230"/>
      <c r="E117" s="230"/>
      <c r="F117" s="251" t="s">
        <v>283</v>
      </c>
      <c r="G117" s="230"/>
      <c r="H117" s="230" t="s">
        <v>329</v>
      </c>
      <c r="I117" s="230" t="s">
        <v>330</v>
      </c>
      <c r="J117" s="230"/>
      <c r="K117" s="242"/>
    </row>
    <row r="118" spans="2:11" s="1" customFormat="1" ht="15" customHeight="1">
      <c r="B118" s="256"/>
      <c r="C118" s="262"/>
      <c r="D118" s="262"/>
      <c r="E118" s="262"/>
      <c r="F118" s="262"/>
      <c r="G118" s="262"/>
      <c r="H118" s="262"/>
      <c r="I118" s="262"/>
      <c r="J118" s="262"/>
      <c r="K118" s="258"/>
    </row>
    <row r="119" spans="2:11" s="1" customFormat="1" ht="18.75" customHeight="1">
      <c r="B119" s="263"/>
      <c r="C119" s="264"/>
      <c r="D119" s="264"/>
      <c r="E119" s="264"/>
      <c r="F119" s="265"/>
      <c r="G119" s="264"/>
      <c r="H119" s="264"/>
      <c r="I119" s="264"/>
      <c r="J119" s="264"/>
      <c r="K119" s="263"/>
    </row>
    <row r="120" spans="2:11" s="1" customFormat="1" ht="18.75" customHeigh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</row>
    <row r="121" spans="2:11" s="1" customFormat="1" ht="7.5" customHeight="1">
      <c r="B121" s="266"/>
      <c r="C121" s="267"/>
      <c r="D121" s="267"/>
      <c r="E121" s="267"/>
      <c r="F121" s="267"/>
      <c r="G121" s="267"/>
      <c r="H121" s="267"/>
      <c r="I121" s="267"/>
      <c r="J121" s="267"/>
      <c r="K121" s="268"/>
    </row>
    <row r="122" spans="2:11" s="1" customFormat="1" ht="45" customHeight="1">
      <c r="B122" s="269"/>
      <c r="C122" s="354" t="s">
        <v>331</v>
      </c>
      <c r="D122" s="354"/>
      <c r="E122" s="354"/>
      <c r="F122" s="354"/>
      <c r="G122" s="354"/>
      <c r="H122" s="354"/>
      <c r="I122" s="354"/>
      <c r="J122" s="354"/>
      <c r="K122" s="270"/>
    </row>
    <row r="123" spans="2:11" s="1" customFormat="1" ht="17.25" customHeight="1">
      <c r="B123" s="271"/>
      <c r="C123" s="243" t="s">
        <v>277</v>
      </c>
      <c r="D123" s="243"/>
      <c r="E123" s="243"/>
      <c r="F123" s="243" t="s">
        <v>278</v>
      </c>
      <c r="G123" s="244"/>
      <c r="H123" s="243" t="s">
        <v>55</v>
      </c>
      <c r="I123" s="243" t="s">
        <v>58</v>
      </c>
      <c r="J123" s="243" t="s">
        <v>279</v>
      </c>
      <c r="K123" s="272"/>
    </row>
    <row r="124" spans="2:11" s="1" customFormat="1" ht="17.25" customHeight="1">
      <c r="B124" s="271"/>
      <c r="C124" s="245" t="s">
        <v>280</v>
      </c>
      <c r="D124" s="245"/>
      <c r="E124" s="245"/>
      <c r="F124" s="246" t="s">
        <v>281</v>
      </c>
      <c r="G124" s="247"/>
      <c r="H124" s="245"/>
      <c r="I124" s="245"/>
      <c r="J124" s="245" t="s">
        <v>282</v>
      </c>
      <c r="K124" s="272"/>
    </row>
    <row r="125" spans="2:11" s="1" customFormat="1" ht="5.25" customHeight="1">
      <c r="B125" s="273"/>
      <c r="C125" s="248"/>
      <c r="D125" s="248"/>
      <c r="E125" s="248"/>
      <c r="F125" s="248"/>
      <c r="G125" s="274"/>
      <c r="H125" s="248"/>
      <c r="I125" s="248"/>
      <c r="J125" s="248"/>
      <c r="K125" s="275"/>
    </row>
    <row r="126" spans="2:11" s="1" customFormat="1" ht="15" customHeight="1">
      <c r="B126" s="273"/>
      <c r="C126" s="230" t="s">
        <v>286</v>
      </c>
      <c r="D126" s="250"/>
      <c r="E126" s="250"/>
      <c r="F126" s="251" t="s">
        <v>283</v>
      </c>
      <c r="G126" s="230"/>
      <c r="H126" s="230" t="s">
        <v>323</v>
      </c>
      <c r="I126" s="230" t="s">
        <v>285</v>
      </c>
      <c r="J126" s="230">
        <v>120</v>
      </c>
      <c r="K126" s="276"/>
    </row>
    <row r="127" spans="2:11" s="1" customFormat="1" ht="15" customHeight="1">
      <c r="B127" s="273"/>
      <c r="C127" s="230" t="s">
        <v>332</v>
      </c>
      <c r="D127" s="230"/>
      <c r="E127" s="230"/>
      <c r="F127" s="251" t="s">
        <v>283</v>
      </c>
      <c r="G127" s="230"/>
      <c r="H127" s="230" t="s">
        <v>333</v>
      </c>
      <c r="I127" s="230" t="s">
        <v>285</v>
      </c>
      <c r="J127" s="230" t="s">
        <v>334</v>
      </c>
      <c r="K127" s="276"/>
    </row>
    <row r="128" spans="2:11" s="1" customFormat="1" ht="15" customHeight="1">
      <c r="B128" s="273"/>
      <c r="C128" s="230" t="s">
        <v>85</v>
      </c>
      <c r="D128" s="230"/>
      <c r="E128" s="230"/>
      <c r="F128" s="251" t="s">
        <v>283</v>
      </c>
      <c r="G128" s="230"/>
      <c r="H128" s="230" t="s">
        <v>335</v>
      </c>
      <c r="I128" s="230" t="s">
        <v>285</v>
      </c>
      <c r="J128" s="230" t="s">
        <v>334</v>
      </c>
      <c r="K128" s="276"/>
    </row>
    <row r="129" spans="2:11" s="1" customFormat="1" ht="15" customHeight="1">
      <c r="B129" s="273"/>
      <c r="C129" s="230" t="s">
        <v>294</v>
      </c>
      <c r="D129" s="230"/>
      <c r="E129" s="230"/>
      <c r="F129" s="251" t="s">
        <v>289</v>
      </c>
      <c r="G129" s="230"/>
      <c r="H129" s="230" t="s">
        <v>295</v>
      </c>
      <c r="I129" s="230" t="s">
        <v>285</v>
      </c>
      <c r="J129" s="230">
        <v>15</v>
      </c>
      <c r="K129" s="276"/>
    </row>
    <row r="130" spans="2:11" s="1" customFormat="1" ht="15" customHeight="1">
      <c r="B130" s="273"/>
      <c r="C130" s="254" t="s">
        <v>296</v>
      </c>
      <c r="D130" s="254"/>
      <c r="E130" s="254"/>
      <c r="F130" s="255" t="s">
        <v>289</v>
      </c>
      <c r="G130" s="254"/>
      <c r="H130" s="254" t="s">
        <v>297</v>
      </c>
      <c r="I130" s="254" t="s">
        <v>285</v>
      </c>
      <c r="J130" s="254">
        <v>15</v>
      </c>
      <c r="K130" s="276"/>
    </row>
    <row r="131" spans="2:11" s="1" customFormat="1" ht="15" customHeight="1">
      <c r="B131" s="273"/>
      <c r="C131" s="254" t="s">
        <v>298</v>
      </c>
      <c r="D131" s="254"/>
      <c r="E131" s="254"/>
      <c r="F131" s="255" t="s">
        <v>289</v>
      </c>
      <c r="G131" s="254"/>
      <c r="H131" s="254" t="s">
        <v>299</v>
      </c>
      <c r="I131" s="254" t="s">
        <v>285</v>
      </c>
      <c r="J131" s="254">
        <v>20</v>
      </c>
      <c r="K131" s="276"/>
    </row>
    <row r="132" spans="2:11" s="1" customFormat="1" ht="15" customHeight="1">
      <c r="B132" s="273"/>
      <c r="C132" s="254" t="s">
        <v>300</v>
      </c>
      <c r="D132" s="254"/>
      <c r="E132" s="254"/>
      <c r="F132" s="255" t="s">
        <v>289</v>
      </c>
      <c r="G132" s="254"/>
      <c r="H132" s="254" t="s">
        <v>301</v>
      </c>
      <c r="I132" s="254" t="s">
        <v>285</v>
      </c>
      <c r="J132" s="254">
        <v>20</v>
      </c>
      <c r="K132" s="276"/>
    </row>
    <row r="133" spans="2:11" s="1" customFormat="1" ht="15" customHeight="1">
      <c r="B133" s="273"/>
      <c r="C133" s="230" t="s">
        <v>288</v>
      </c>
      <c r="D133" s="230"/>
      <c r="E133" s="230"/>
      <c r="F133" s="251" t="s">
        <v>289</v>
      </c>
      <c r="G133" s="230"/>
      <c r="H133" s="230" t="s">
        <v>323</v>
      </c>
      <c r="I133" s="230" t="s">
        <v>285</v>
      </c>
      <c r="J133" s="230">
        <v>50</v>
      </c>
      <c r="K133" s="276"/>
    </row>
    <row r="134" spans="2:11" s="1" customFormat="1" ht="15" customHeight="1">
      <c r="B134" s="273"/>
      <c r="C134" s="230" t="s">
        <v>302</v>
      </c>
      <c r="D134" s="230"/>
      <c r="E134" s="230"/>
      <c r="F134" s="251" t="s">
        <v>289</v>
      </c>
      <c r="G134" s="230"/>
      <c r="H134" s="230" t="s">
        <v>323</v>
      </c>
      <c r="I134" s="230" t="s">
        <v>285</v>
      </c>
      <c r="J134" s="230">
        <v>50</v>
      </c>
      <c r="K134" s="276"/>
    </row>
    <row r="135" spans="2:11" s="1" customFormat="1" ht="15" customHeight="1">
      <c r="B135" s="273"/>
      <c r="C135" s="230" t="s">
        <v>308</v>
      </c>
      <c r="D135" s="230"/>
      <c r="E135" s="230"/>
      <c r="F135" s="251" t="s">
        <v>289</v>
      </c>
      <c r="G135" s="230"/>
      <c r="H135" s="230" t="s">
        <v>323</v>
      </c>
      <c r="I135" s="230" t="s">
        <v>285</v>
      </c>
      <c r="J135" s="230">
        <v>50</v>
      </c>
      <c r="K135" s="276"/>
    </row>
    <row r="136" spans="2:11" s="1" customFormat="1" ht="15" customHeight="1">
      <c r="B136" s="273"/>
      <c r="C136" s="230" t="s">
        <v>310</v>
      </c>
      <c r="D136" s="230"/>
      <c r="E136" s="230"/>
      <c r="F136" s="251" t="s">
        <v>289</v>
      </c>
      <c r="G136" s="230"/>
      <c r="H136" s="230" t="s">
        <v>323</v>
      </c>
      <c r="I136" s="230" t="s">
        <v>285</v>
      </c>
      <c r="J136" s="230">
        <v>50</v>
      </c>
      <c r="K136" s="276"/>
    </row>
    <row r="137" spans="2:11" s="1" customFormat="1" ht="15" customHeight="1">
      <c r="B137" s="273"/>
      <c r="C137" s="230" t="s">
        <v>311</v>
      </c>
      <c r="D137" s="230"/>
      <c r="E137" s="230"/>
      <c r="F137" s="251" t="s">
        <v>289</v>
      </c>
      <c r="G137" s="230"/>
      <c r="H137" s="230" t="s">
        <v>336</v>
      </c>
      <c r="I137" s="230" t="s">
        <v>285</v>
      </c>
      <c r="J137" s="230">
        <v>255</v>
      </c>
      <c r="K137" s="276"/>
    </row>
    <row r="138" spans="2:11" s="1" customFormat="1" ht="15" customHeight="1">
      <c r="B138" s="273"/>
      <c r="C138" s="230" t="s">
        <v>313</v>
      </c>
      <c r="D138" s="230"/>
      <c r="E138" s="230"/>
      <c r="F138" s="251" t="s">
        <v>283</v>
      </c>
      <c r="G138" s="230"/>
      <c r="H138" s="230" t="s">
        <v>337</v>
      </c>
      <c r="I138" s="230" t="s">
        <v>315</v>
      </c>
      <c r="J138" s="230"/>
      <c r="K138" s="276"/>
    </row>
    <row r="139" spans="2:11" s="1" customFormat="1" ht="15" customHeight="1">
      <c r="B139" s="273"/>
      <c r="C139" s="230" t="s">
        <v>316</v>
      </c>
      <c r="D139" s="230"/>
      <c r="E139" s="230"/>
      <c r="F139" s="251" t="s">
        <v>283</v>
      </c>
      <c r="G139" s="230"/>
      <c r="H139" s="230" t="s">
        <v>338</v>
      </c>
      <c r="I139" s="230" t="s">
        <v>318</v>
      </c>
      <c r="J139" s="230"/>
      <c r="K139" s="276"/>
    </row>
    <row r="140" spans="2:11" s="1" customFormat="1" ht="15" customHeight="1">
      <c r="B140" s="273"/>
      <c r="C140" s="230" t="s">
        <v>319</v>
      </c>
      <c r="D140" s="230"/>
      <c r="E140" s="230"/>
      <c r="F140" s="251" t="s">
        <v>283</v>
      </c>
      <c r="G140" s="230"/>
      <c r="H140" s="230" t="s">
        <v>319</v>
      </c>
      <c r="I140" s="230" t="s">
        <v>318</v>
      </c>
      <c r="J140" s="230"/>
      <c r="K140" s="276"/>
    </row>
    <row r="141" spans="2:11" s="1" customFormat="1" ht="15" customHeight="1">
      <c r="B141" s="273"/>
      <c r="C141" s="230" t="s">
        <v>39</v>
      </c>
      <c r="D141" s="230"/>
      <c r="E141" s="230"/>
      <c r="F141" s="251" t="s">
        <v>283</v>
      </c>
      <c r="G141" s="230"/>
      <c r="H141" s="230" t="s">
        <v>339</v>
      </c>
      <c r="I141" s="230" t="s">
        <v>318</v>
      </c>
      <c r="J141" s="230"/>
      <c r="K141" s="276"/>
    </row>
    <row r="142" spans="2:11" s="1" customFormat="1" ht="15" customHeight="1">
      <c r="B142" s="273"/>
      <c r="C142" s="230" t="s">
        <v>340</v>
      </c>
      <c r="D142" s="230"/>
      <c r="E142" s="230"/>
      <c r="F142" s="251" t="s">
        <v>283</v>
      </c>
      <c r="G142" s="230"/>
      <c r="H142" s="230" t="s">
        <v>341</v>
      </c>
      <c r="I142" s="230" t="s">
        <v>318</v>
      </c>
      <c r="J142" s="230"/>
      <c r="K142" s="276"/>
    </row>
    <row r="143" spans="2:11" s="1" customFormat="1" ht="15" customHeight="1">
      <c r="B143" s="277"/>
      <c r="C143" s="278"/>
      <c r="D143" s="278"/>
      <c r="E143" s="278"/>
      <c r="F143" s="278"/>
      <c r="G143" s="278"/>
      <c r="H143" s="278"/>
      <c r="I143" s="278"/>
      <c r="J143" s="278"/>
      <c r="K143" s="279"/>
    </row>
    <row r="144" spans="2:11" s="1" customFormat="1" ht="18.75" customHeight="1">
      <c r="B144" s="264"/>
      <c r="C144" s="264"/>
      <c r="D144" s="264"/>
      <c r="E144" s="264"/>
      <c r="F144" s="265"/>
      <c r="G144" s="264"/>
      <c r="H144" s="264"/>
      <c r="I144" s="264"/>
      <c r="J144" s="264"/>
      <c r="K144" s="264"/>
    </row>
    <row r="145" spans="2:11" s="1" customFormat="1" ht="18.75" customHeight="1"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</row>
    <row r="146" spans="2:11" s="1" customFormat="1" ht="7.5" customHeight="1">
      <c r="B146" s="238"/>
      <c r="C146" s="239"/>
      <c r="D146" s="239"/>
      <c r="E146" s="239"/>
      <c r="F146" s="239"/>
      <c r="G146" s="239"/>
      <c r="H146" s="239"/>
      <c r="I146" s="239"/>
      <c r="J146" s="239"/>
      <c r="K146" s="240"/>
    </row>
    <row r="147" spans="2:11" s="1" customFormat="1" ht="45" customHeight="1">
      <c r="B147" s="241"/>
      <c r="C147" s="353" t="s">
        <v>342</v>
      </c>
      <c r="D147" s="353"/>
      <c r="E147" s="353"/>
      <c r="F147" s="353"/>
      <c r="G147" s="353"/>
      <c r="H147" s="353"/>
      <c r="I147" s="353"/>
      <c r="J147" s="353"/>
      <c r="K147" s="242"/>
    </row>
    <row r="148" spans="2:11" s="1" customFormat="1" ht="17.25" customHeight="1">
      <c r="B148" s="241"/>
      <c r="C148" s="243" t="s">
        <v>277</v>
      </c>
      <c r="D148" s="243"/>
      <c r="E148" s="243"/>
      <c r="F148" s="243" t="s">
        <v>278</v>
      </c>
      <c r="G148" s="244"/>
      <c r="H148" s="243" t="s">
        <v>55</v>
      </c>
      <c r="I148" s="243" t="s">
        <v>58</v>
      </c>
      <c r="J148" s="243" t="s">
        <v>279</v>
      </c>
      <c r="K148" s="242"/>
    </row>
    <row r="149" spans="2:11" s="1" customFormat="1" ht="17.25" customHeight="1">
      <c r="B149" s="241"/>
      <c r="C149" s="245" t="s">
        <v>280</v>
      </c>
      <c r="D149" s="245"/>
      <c r="E149" s="245"/>
      <c r="F149" s="246" t="s">
        <v>281</v>
      </c>
      <c r="G149" s="247"/>
      <c r="H149" s="245"/>
      <c r="I149" s="245"/>
      <c r="J149" s="245" t="s">
        <v>282</v>
      </c>
      <c r="K149" s="242"/>
    </row>
    <row r="150" spans="2:11" s="1" customFormat="1" ht="5.25" customHeight="1">
      <c r="B150" s="253"/>
      <c r="C150" s="248"/>
      <c r="D150" s="248"/>
      <c r="E150" s="248"/>
      <c r="F150" s="248"/>
      <c r="G150" s="249"/>
      <c r="H150" s="248"/>
      <c r="I150" s="248"/>
      <c r="J150" s="248"/>
      <c r="K150" s="276"/>
    </row>
    <row r="151" spans="2:11" s="1" customFormat="1" ht="15" customHeight="1">
      <c r="B151" s="253"/>
      <c r="C151" s="280" t="s">
        <v>286</v>
      </c>
      <c r="D151" s="230"/>
      <c r="E151" s="230"/>
      <c r="F151" s="281" t="s">
        <v>283</v>
      </c>
      <c r="G151" s="230"/>
      <c r="H151" s="280" t="s">
        <v>323</v>
      </c>
      <c r="I151" s="280" t="s">
        <v>285</v>
      </c>
      <c r="J151" s="280">
        <v>120</v>
      </c>
      <c r="K151" s="276"/>
    </row>
    <row r="152" spans="2:11" s="1" customFormat="1" ht="15" customHeight="1">
      <c r="B152" s="253"/>
      <c r="C152" s="280" t="s">
        <v>332</v>
      </c>
      <c r="D152" s="230"/>
      <c r="E152" s="230"/>
      <c r="F152" s="281" t="s">
        <v>283</v>
      </c>
      <c r="G152" s="230"/>
      <c r="H152" s="280" t="s">
        <v>343</v>
      </c>
      <c r="I152" s="280" t="s">
        <v>285</v>
      </c>
      <c r="J152" s="280" t="s">
        <v>334</v>
      </c>
      <c r="K152" s="276"/>
    </row>
    <row r="153" spans="2:11" s="1" customFormat="1" ht="15" customHeight="1">
      <c r="B153" s="253"/>
      <c r="C153" s="280" t="s">
        <v>85</v>
      </c>
      <c r="D153" s="230"/>
      <c r="E153" s="230"/>
      <c r="F153" s="281" t="s">
        <v>283</v>
      </c>
      <c r="G153" s="230"/>
      <c r="H153" s="280" t="s">
        <v>344</v>
      </c>
      <c r="I153" s="280" t="s">
        <v>285</v>
      </c>
      <c r="J153" s="280" t="s">
        <v>334</v>
      </c>
      <c r="K153" s="276"/>
    </row>
    <row r="154" spans="2:11" s="1" customFormat="1" ht="15" customHeight="1">
      <c r="B154" s="253"/>
      <c r="C154" s="280" t="s">
        <v>288</v>
      </c>
      <c r="D154" s="230"/>
      <c r="E154" s="230"/>
      <c r="F154" s="281" t="s">
        <v>289</v>
      </c>
      <c r="G154" s="230"/>
      <c r="H154" s="280" t="s">
        <v>323</v>
      </c>
      <c r="I154" s="280" t="s">
        <v>285</v>
      </c>
      <c r="J154" s="280">
        <v>50</v>
      </c>
      <c r="K154" s="276"/>
    </row>
    <row r="155" spans="2:11" s="1" customFormat="1" ht="15" customHeight="1">
      <c r="B155" s="253"/>
      <c r="C155" s="280" t="s">
        <v>291</v>
      </c>
      <c r="D155" s="230"/>
      <c r="E155" s="230"/>
      <c r="F155" s="281" t="s">
        <v>283</v>
      </c>
      <c r="G155" s="230"/>
      <c r="H155" s="280" t="s">
        <v>323</v>
      </c>
      <c r="I155" s="280" t="s">
        <v>293</v>
      </c>
      <c r="J155" s="280"/>
      <c r="K155" s="276"/>
    </row>
    <row r="156" spans="2:11" s="1" customFormat="1" ht="15" customHeight="1">
      <c r="B156" s="253"/>
      <c r="C156" s="280" t="s">
        <v>302</v>
      </c>
      <c r="D156" s="230"/>
      <c r="E156" s="230"/>
      <c r="F156" s="281" t="s">
        <v>289</v>
      </c>
      <c r="G156" s="230"/>
      <c r="H156" s="280" t="s">
        <v>323</v>
      </c>
      <c r="I156" s="280" t="s">
        <v>285</v>
      </c>
      <c r="J156" s="280">
        <v>50</v>
      </c>
      <c r="K156" s="276"/>
    </row>
    <row r="157" spans="2:11" s="1" customFormat="1" ht="15" customHeight="1">
      <c r="B157" s="253"/>
      <c r="C157" s="280" t="s">
        <v>310</v>
      </c>
      <c r="D157" s="230"/>
      <c r="E157" s="230"/>
      <c r="F157" s="281" t="s">
        <v>289</v>
      </c>
      <c r="G157" s="230"/>
      <c r="H157" s="280" t="s">
        <v>323</v>
      </c>
      <c r="I157" s="280" t="s">
        <v>285</v>
      </c>
      <c r="J157" s="280">
        <v>50</v>
      </c>
      <c r="K157" s="276"/>
    </row>
    <row r="158" spans="2:11" s="1" customFormat="1" ht="15" customHeight="1">
      <c r="B158" s="253"/>
      <c r="C158" s="280" t="s">
        <v>308</v>
      </c>
      <c r="D158" s="230"/>
      <c r="E158" s="230"/>
      <c r="F158" s="281" t="s">
        <v>289</v>
      </c>
      <c r="G158" s="230"/>
      <c r="H158" s="280" t="s">
        <v>323</v>
      </c>
      <c r="I158" s="280" t="s">
        <v>285</v>
      </c>
      <c r="J158" s="280">
        <v>50</v>
      </c>
      <c r="K158" s="276"/>
    </row>
    <row r="159" spans="2:11" s="1" customFormat="1" ht="15" customHeight="1">
      <c r="B159" s="253"/>
      <c r="C159" s="280" t="s">
        <v>93</v>
      </c>
      <c r="D159" s="230"/>
      <c r="E159" s="230"/>
      <c r="F159" s="281" t="s">
        <v>283</v>
      </c>
      <c r="G159" s="230"/>
      <c r="H159" s="280" t="s">
        <v>345</v>
      </c>
      <c r="I159" s="280" t="s">
        <v>285</v>
      </c>
      <c r="J159" s="280" t="s">
        <v>346</v>
      </c>
      <c r="K159" s="276"/>
    </row>
    <row r="160" spans="2:11" s="1" customFormat="1" ht="15" customHeight="1">
      <c r="B160" s="253"/>
      <c r="C160" s="280" t="s">
        <v>347</v>
      </c>
      <c r="D160" s="230"/>
      <c r="E160" s="230"/>
      <c r="F160" s="281" t="s">
        <v>283</v>
      </c>
      <c r="G160" s="230"/>
      <c r="H160" s="280" t="s">
        <v>348</v>
      </c>
      <c r="I160" s="280" t="s">
        <v>318</v>
      </c>
      <c r="J160" s="280"/>
      <c r="K160" s="276"/>
    </row>
    <row r="161" spans="2:11" s="1" customFormat="1" ht="15" customHeight="1">
      <c r="B161" s="282"/>
      <c r="C161" s="262"/>
      <c r="D161" s="262"/>
      <c r="E161" s="262"/>
      <c r="F161" s="262"/>
      <c r="G161" s="262"/>
      <c r="H161" s="262"/>
      <c r="I161" s="262"/>
      <c r="J161" s="262"/>
      <c r="K161" s="283"/>
    </row>
    <row r="162" spans="2:11" s="1" customFormat="1" ht="18.75" customHeight="1">
      <c r="B162" s="264"/>
      <c r="C162" s="274"/>
      <c r="D162" s="274"/>
      <c r="E162" s="274"/>
      <c r="F162" s="284"/>
      <c r="G162" s="274"/>
      <c r="H162" s="274"/>
      <c r="I162" s="274"/>
      <c r="J162" s="274"/>
      <c r="K162" s="264"/>
    </row>
    <row r="163" spans="2:11" s="1" customFormat="1" ht="18.75" customHeigh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</row>
    <row r="164" spans="2:11" s="1" customFormat="1" ht="7.5" customHeight="1">
      <c r="B164" s="219"/>
      <c r="C164" s="220"/>
      <c r="D164" s="220"/>
      <c r="E164" s="220"/>
      <c r="F164" s="220"/>
      <c r="G164" s="220"/>
      <c r="H164" s="220"/>
      <c r="I164" s="220"/>
      <c r="J164" s="220"/>
      <c r="K164" s="221"/>
    </row>
    <row r="165" spans="2:11" s="1" customFormat="1" ht="45" customHeight="1">
      <c r="B165" s="222"/>
      <c r="C165" s="354" t="s">
        <v>349</v>
      </c>
      <c r="D165" s="354"/>
      <c r="E165" s="354"/>
      <c r="F165" s="354"/>
      <c r="G165" s="354"/>
      <c r="H165" s="354"/>
      <c r="I165" s="354"/>
      <c r="J165" s="354"/>
      <c r="K165" s="223"/>
    </row>
    <row r="166" spans="2:11" s="1" customFormat="1" ht="17.25" customHeight="1">
      <c r="B166" s="222"/>
      <c r="C166" s="243" t="s">
        <v>277</v>
      </c>
      <c r="D166" s="243"/>
      <c r="E166" s="243"/>
      <c r="F166" s="243" t="s">
        <v>278</v>
      </c>
      <c r="G166" s="285"/>
      <c r="H166" s="286" t="s">
        <v>55</v>
      </c>
      <c r="I166" s="286" t="s">
        <v>58</v>
      </c>
      <c r="J166" s="243" t="s">
        <v>279</v>
      </c>
      <c r="K166" s="223"/>
    </row>
    <row r="167" spans="2:11" s="1" customFormat="1" ht="17.25" customHeight="1">
      <c r="B167" s="224"/>
      <c r="C167" s="245" t="s">
        <v>280</v>
      </c>
      <c r="D167" s="245"/>
      <c r="E167" s="245"/>
      <c r="F167" s="246" t="s">
        <v>281</v>
      </c>
      <c r="G167" s="287"/>
      <c r="H167" s="288"/>
      <c r="I167" s="288"/>
      <c r="J167" s="245" t="s">
        <v>282</v>
      </c>
      <c r="K167" s="225"/>
    </row>
    <row r="168" spans="2:11" s="1" customFormat="1" ht="5.25" customHeight="1">
      <c r="B168" s="253"/>
      <c r="C168" s="248"/>
      <c r="D168" s="248"/>
      <c r="E168" s="248"/>
      <c r="F168" s="248"/>
      <c r="G168" s="249"/>
      <c r="H168" s="248"/>
      <c r="I168" s="248"/>
      <c r="J168" s="248"/>
      <c r="K168" s="276"/>
    </row>
    <row r="169" spans="2:11" s="1" customFormat="1" ht="15" customHeight="1">
      <c r="B169" s="253"/>
      <c r="C169" s="230" t="s">
        <v>286</v>
      </c>
      <c r="D169" s="230"/>
      <c r="E169" s="230"/>
      <c r="F169" s="251" t="s">
        <v>283</v>
      </c>
      <c r="G169" s="230"/>
      <c r="H169" s="230" t="s">
        <v>323</v>
      </c>
      <c r="I169" s="230" t="s">
        <v>285</v>
      </c>
      <c r="J169" s="230">
        <v>120</v>
      </c>
      <c r="K169" s="276"/>
    </row>
    <row r="170" spans="2:11" s="1" customFormat="1" ht="15" customHeight="1">
      <c r="B170" s="253"/>
      <c r="C170" s="230" t="s">
        <v>332</v>
      </c>
      <c r="D170" s="230"/>
      <c r="E170" s="230"/>
      <c r="F170" s="251" t="s">
        <v>283</v>
      </c>
      <c r="G170" s="230"/>
      <c r="H170" s="230" t="s">
        <v>333</v>
      </c>
      <c r="I170" s="230" t="s">
        <v>285</v>
      </c>
      <c r="J170" s="230" t="s">
        <v>334</v>
      </c>
      <c r="K170" s="276"/>
    </row>
    <row r="171" spans="2:11" s="1" customFormat="1" ht="15" customHeight="1">
      <c r="B171" s="253"/>
      <c r="C171" s="230" t="s">
        <v>85</v>
      </c>
      <c r="D171" s="230"/>
      <c r="E171" s="230"/>
      <c r="F171" s="251" t="s">
        <v>283</v>
      </c>
      <c r="G171" s="230"/>
      <c r="H171" s="230" t="s">
        <v>350</v>
      </c>
      <c r="I171" s="230" t="s">
        <v>285</v>
      </c>
      <c r="J171" s="230" t="s">
        <v>334</v>
      </c>
      <c r="K171" s="276"/>
    </row>
    <row r="172" spans="2:11" s="1" customFormat="1" ht="15" customHeight="1">
      <c r="B172" s="253"/>
      <c r="C172" s="230" t="s">
        <v>288</v>
      </c>
      <c r="D172" s="230"/>
      <c r="E172" s="230"/>
      <c r="F172" s="251" t="s">
        <v>289</v>
      </c>
      <c r="G172" s="230"/>
      <c r="H172" s="230" t="s">
        <v>350</v>
      </c>
      <c r="I172" s="230" t="s">
        <v>285</v>
      </c>
      <c r="J172" s="230">
        <v>50</v>
      </c>
      <c r="K172" s="276"/>
    </row>
    <row r="173" spans="2:11" s="1" customFormat="1" ht="15" customHeight="1">
      <c r="B173" s="253"/>
      <c r="C173" s="230" t="s">
        <v>291</v>
      </c>
      <c r="D173" s="230"/>
      <c r="E173" s="230"/>
      <c r="F173" s="251" t="s">
        <v>283</v>
      </c>
      <c r="G173" s="230"/>
      <c r="H173" s="230" t="s">
        <v>350</v>
      </c>
      <c r="I173" s="230" t="s">
        <v>293</v>
      </c>
      <c r="J173" s="230"/>
      <c r="K173" s="276"/>
    </row>
    <row r="174" spans="2:11" s="1" customFormat="1" ht="15" customHeight="1">
      <c r="B174" s="253"/>
      <c r="C174" s="230" t="s">
        <v>302</v>
      </c>
      <c r="D174" s="230"/>
      <c r="E174" s="230"/>
      <c r="F174" s="251" t="s">
        <v>289</v>
      </c>
      <c r="G174" s="230"/>
      <c r="H174" s="230" t="s">
        <v>350</v>
      </c>
      <c r="I174" s="230" t="s">
        <v>285</v>
      </c>
      <c r="J174" s="230">
        <v>50</v>
      </c>
      <c r="K174" s="276"/>
    </row>
    <row r="175" spans="2:11" s="1" customFormat="1" ht="15" customHeight="1">
      <c r="B175" s="253"/>
      <c r="C175" s="230" t="s">
        <v>310</v>
      </c>
      <c r="D175" s="230"/>
      <c r="E175" s="230"/>
      <c r="F175" s="251" t="s">
        <v>289</v>
      </c>
      <c r="G175" s="230"/>
      <c r="H175" s="230" t="s">
        <v>350</v>
      </c>
      <c r="I175" s="230" t="s">
        <v>285</v>
      </c>
      <c r="J175" s="230">
        <v>50</v>
      </c>
      <c r="K175" s="276"/>
    </row>
    <row r="176" spans="2:11" s="1" customFormat="1" ht="15" customHeight="1">
      <c r="B176" s="253"/>
      <c r="C176" s="230" t="s">
        <v>308</v>
      </c>
      <c r="D176" s="230"/>
      <c r="E176" s="230"/>
      <c r="F176" s="251" t="s">
        <v>289</v>
      </c>
      <c r="G176" s="230"/>
      <c r="H176" s="230" t="s">
        <v>350</v>
      </c>
      <c r="I176" s="230" t="s">
        <v>285</v>
      </c>
      <c r="J176" s="230">
        <v>50</v>
      </c>
      <c r="K176" s="276"/>
    </row>
    <row r="177" spans="2:11" s="1" customFormat="1" ht="15" customHeight="1">
      <c r="B177" s="253"/>
      <c r="C177" s="230" t="s">
        <v>103</v>
      </c>
      <c r="D177" s="230"/>
      <c r="E177" s="230"/>
      <c r="F177" s="251" t="s">
        <v>283</v>
      </c>
      <c r="G177" s="230"/>
      <c r="H177" s="230" t="s">
        <v>351</v>
      </c>
      <c r="I177" s="230" t="s">
        <v>352</v>
      </c>
      <c r="J177" s="230"/>
      <c r="K177" s="276"/>
    </row>
    <row r="178" spans="2:11" s="1" customFormat="1" ht="15" customHeight="1">
      <c r="B178" s="253"/>
      <c r="C178" s="230" t="s">
        <v>58</v>
      </c>
      <c r="D178" s="230"/>
      <c r="E178" s="230"/>
      <c r="F178" s="251" t="s">
        <v>283</v>
      </c>
      <c r="G178" s="230"/>
      <c r="H178" s="230" t="s">
        <v>353</v>
      </c>
      <c r="I178" s="230" t="s">
        <v>354</v>
      </c>
      <c r="J178" s="230">
        <v>1</v>
      </c>
      <c r="K178" s="276"/>
    </row>
    <row r="179" spans="2:11" s="1" customFormat="1" ht="15" customHeight="1">
      <c r="B179" s="253"/>
      <c r="C179" s="230" t="s">
        <v>54</v>
      </c>
      <c r="D179" s="230"/>
      <c r="E179" s="230"/>
      <c r="F179" s="251" t="s">
        <v>283</v>
      </c>
      <c r="G179" s="230"/>
      <c r="H179" s="230" t="s">
        <v>355</v>
      </c>
      <c r="I179" s="230" t="s">
        <v>285</v>
      </c>
      <c r="J179" s="230">
        <v>20</v>
      </c>
      <c r="K179" s="276"/>
    </row>
    <row r="180" spans="2:11" s="1" customFormat="1" ht="15" customHeight="1">
      <c r="B180" s="253"/>
      <c r="C180" s="230" t="s">
        <v>55</v>
      </c>
      <c r="D180" s="230"/>
      <c r="E180" s="230"/>
      <c r="F180" s="251" t="s">
        <v>283</v>
      </c>
      <c r="G180" s="230"/>
      <c r="H180" s="230" t="s">
        <v>356</v>
      </c>
      <c r="I180" s="230" t="s">
        <v>285</v>
      </c>
      <c r="J180" s="230">
        <v>255</v>
      </c>
      <c r="K180" s="276"/>
    </row>
    <row r="181" spans="2:11" s="1" customFormat="1" ht="15" customHeight="1">
      <c r="B181" s="253"/>
      <c r="C181" s="230" t="s">
        <v>104</v>
      </c>
      <c r="D181" s="230"/>
      <c r="E181" s="230"/>
      <c r="F181" s="251" t="s">
        <v>283</v>
      </c>
      <c r="G181" s="230"/>
      <c r="H181" s="230" t="s">
        <v>247</v>
      </c>
      <c r="I181" s="230" t="s">
        <v>285</v>
      </c>
      <c r="J181" s="230">
        <v>10</v>
      </c>
      <c r="K181" s="276"/>
    </row>
    <row r="182" spans="2:11" s="1" customFormat="1" ht="15" customHeight="1">
      <c r="B182" s="253"/>
      <c r="C182" s="230" t="s">
        <v>105</v>
      </c>
      <c r="D182" s="230"/>
      <c r="E182" s="230"/>
      <c r="F182" s="251" t="s">
        <v>283</v>
      </c>
      <c r="G182" s="230"/>
      <c r="H182" s="230" t="s">
        <v>357</v>
      </c>
      <c r="I182" s="230" t="s">
        <v>318</v>
      </c>
      <c r="J182" s="230"/>
      <c r="K182" s="276"/>
    </row>
    <row r="183" spans="2:11" s="1" customFormat="1" ht="15" customHeight="1">
      <c r="B183" s="253"/>
      <c r="C183" s="230" t="s">
        <v>358</v>
      </c>
      <c r="D183" s="230"/>
      <c r="E183" s="230"/>
      <c r="F183" s="251" t="s">
        <v>283</v>
      </c>
      <c r="G183" s="230"/>
      <c r="H183" s="230" t="s">
        <v>359</v>
      </c>
      <c r="I183" s="230" t="s">
        <v>318</v>
      </c>
      <c r="J183" s="230"/>
      <c r="K183" s="276"/>
    </row>
    <row r="184" spans="2:11" s="1" customFormat="1" ht="15" customHeight="1">
      <c r="B184" s="253"/>
      <c r="C184" s="230" t="s">
        <v>347</v>
      </c>
      <c r="D184" s="230"/>
      <c r="E184" s="230"/>
      <c r="F184" s="251" t="s">
        <v>283</v>
      </c>
      <c r="G184" s="230"/>
      <c r="H184" s="230" t="s">
        <v>360</v>
      </c>
      <c r="I184" s="230" t="s">
        <v>318</v>
      </c>
      <c r="J184" s="230"/>
      <c r="K184" s="276"/>
    </row>
    <row r="185" spans="2:11" s="1" customFormat="1" ht="15" customHeight="1">
      <c r="B185" s="253"/>
      <c r="C185" s="230" t="s">
        <v>107</v>
      </c>
      <c r="D185" s="230"/>
      <c r="E185" s="230"/>
      <c r="F185" s="251" t="s">
        <v>289</v>
      </c>
      <c r="G185" s="230"/>
      <c r="H185" s="230" t="s">
        <v>361</v>
      </c>
      <c r="I185" s="230" t="s">
        <v>285</v>
      </c>
      <c r="J185" s="230">
        <v>50</v>
      </c>
      <c r="K185" s="276"/>
    </row>
    <row r="186" spans="2:11" s="1" customFormat="1" ht="15" customHeight="1">
      <c r="B186" s="253"/>
      <c r="C186" s="230" t="s">
        <v>362</v>
      </c>
      <c r="D186" s="230"/>
      <c r="E186" s="230"/>
      <c r="F186" s="251" t="s">
        <v>289</v>
      </c>
      <c r="G186" s="230"/>
      <c r="H186" s="230" t="s">
        <v>363</v>
      </c>
      <c r="I186" s="230" t="s">
        <v>364</v>
      </c>
      <c r="J186" s="230"/>
      <c r="K186" s="276"/>
    </row>
    <row r="187" spans="2:11" s="1" customFormat="1" ht="15" customHeight="1">
      <c r="B187" s="253"/>
      <c r="C187" s="230" t="s">
        <v>365</v>
      </c>
      <c r="D187" s="230"/>
      <c r="E187" s="230"/>
      <c r="F187" s="251" t="s">
        <v>289</v>
      </c>
      <c r="G187" s="230"/>
      <c r="H187" s="230" t="s">
        <v>366</v>
      </c>
      <c r="I187" s="230" t="s">
        <v>364</v>
      </c>
      <c r="J187" s="230"/>
      <c r="K187" s="276"/>
    </row>
    <row r="188" spans="2:11" s="1" customFormat="1" ht="15" customHeight="1">
      <c r="B188" s="253"/>
      <c r="C188" s="230" t="s">
        <v>367</v>
      </c>
      <c r="D188" s="230"/>
      <c r="E188" s="230"/>
      <c r="F188" s="251" t="s">
        <v>289</v>
      </c>
      <c r="G188" s="230"/>
      <c r="H188" s="230" t="s">
        <v>368</v>
      </c>
      <c r="I188" s="230" t="s">
        <v>364</v>
      </c>
      <c r="J188" s="230"/>
      <c r="K188" s="276"/>
    </row>
    <row r="189" spans="2:11" s="1" customFormat="1" ht="15" customHeight="1">
      <c r="B189" s="253"/>
      <c r="C189" s="289" t="s">
        <v>369</v>
      </c>
      <c r="D189" s="230"/>
      <c r="E189" s="230"/>
      <c r="F189" s="251" t="s">
        <v>289</v>
      </c>
      <c r="G189" s="230"/>
      <c r="H189" s="230" t="s">
        <v>370</v>
      </c>
      <c r="I189" s="230" t="s">
        <v>371</v>
      </c>
      <c r="J189" s="290" t="s">
        <v>372</v>
      </c>
      <c r="K189" s="276"/>
    </row>
    <row r="190" spans="2:11" s="1" customFormat="1" ht="15" customHeight="1">
      <c r="B190" s="253"/>
      <c r="C190" s="289" t="s">
        <v>43</v>
      </c>
      <c r="D190" s="230"/>
      <c r="E190" s="230"/>
      <c r="F190" s="251" t="s">
        <v>283</v>
      </c>
      <c r="G190" s="230"/>
      <c r="H190" s="227" t="s">
        <v>373</v>
      </c>
      <c r="I190" s="230" t="s">
        <v>374</v>
      </c>
      <c r="J190" s="230"/>
      <c r="K190" s="276"/>
    </row>
    <row r="191" spans="2:11" s="1" customFormat="1" ht="15" customHeight="1">
      <c r="B191" s="253"/>
      <c r="C191" s="289" t="s">
        <v>375</v>
      </c>
      <c r="D191" s="230"/>
      <c r="E191" s="230"/>
      <c r="F191" s="251" t="s">
        <v>283</v>
      </c>
      <c r="G191" s="230"/>
      <c r="H191" s="230" t="s">
        <v>376</v>
      </c>
      <c r="I191" s="230" t="s">
        <v>318</v>
      </c>
      <c r="J191" s="230"/>
      <c r="K191" s="276"/>
    </row>
    <row r="192" spans="2:11" s="1" customFormat="1" ht="15" customHeight="1">
      <c r="B192" s="253"/>
      <c r="C192" s="289" t="s">
        <v>377</v>
      </c>
      <c r="D192" s="230"/>
      <c r="E192" s="230"/>
      <c r="F192" s="251" t="s">
        <v>283</v>
      </c>
      <c r="G192" s="230"/>
      <c r="H192" s="230" t="s">
        <v>378</v>
      </c>
      <c r="I192" s="230" t="s">
        <v>318</v>
      </c>
      <c r="J192" s="230"/>
      <c r="K192" s="276"/>
    </row>
    <row r="193" spans="2:11" s="1" customFormat="1" ht="15" customHeight="1">
      <c r="B193" s="253"/>
      <c r="C193" s="289" t="s">
        <v>379</v>
      </c>
      <c r="D193" s="230"/>
      <c r="E193" s="230"/>
      <c r="F193" s="251" t="s">
        <v>289</v>
      </c>
      <c r="G193" s="230"/>
      <c r="H193" s="230" t="s">
        <v>380</v>
      </c>
      <c r="I193" s="230" t="s">
        <v>318</v>
      </c>
      <c r="J193" s="230"/>
      <c r="K193" s="276"/>
    </row>
    <row r="194" spans="2:11" s="1" customFormat="1" ht="15" customHeight="1">
      <c r="B194" s="282"/>
      <c r="C194" s="291"/>
      <c r="D194" s="262"/>
      <c r="E194" s="262"/>
      <c r="F194" s="262"/>
      <c r="G194" s="262"/>
      <c r="H194" s="262"/>
      <c r="I194" s="262"/>
      <c r="J194" s="262"/>
      <c r="K194" s="283"/>
    </row>
    <row r="195" spans="2:11" s="1" customFormat="1" ht="18.75" customHeight="1">
      <c r="B195" s="264"/>
      <c r="C195" s="274"/>
      <c r="D195" s="274"/>
      <c r="E195" s="274"/>
      <c r="F195" s="284"/>
      <c r="G195" s="274"/>
      <c r="H195" s="274"/>
      <c r="I195" s="274"/>
      <c r="J195" s="274"/>
      <c r="K195" s="264"/>
    </row>
    <row r="196" spans="2:11" s="1" customFormat="1" ht="18.75" customHeight="1">
      <c r="B196" s="264"/>
      <c r="C196" s="274"/>
      <c r="D196" s="274"/>
      <c r="E196" s="274"/>
      <c r="F196" s="284"/>
      <c r="G196" s="274"/>
      <c r="H196" s="274"/>
      <c r="I196" s="274"/>
      <c r="J196" s="274"/>
      <c r="K196" s="264"/>
    </row>
    <row r="197" spans="2:11" s="1" customFormat="1" ht="18.75" customHeight="1">
      <c r="B197" s="237"/>
      <c r="C197" s="237"/>
      <c r="D197" s="237"/>
      <c r="E197" s="237"/>
      <c r="F197" s="237"/>
      <c r="G197" s="237"/>
      <c r="H197" s="237"/>
      <c r="I197" s="237"/>
      <c r="J197" s="237"/>
      <c r="K197" s="237"/>
    </row>
    <row r="198" spans="2:11" s="1" customFormat="1" ht="13.5">
      <c r="B198" s="219"/>
      <c r="C198" s="220"/>
      <c r="D198" s="220"/>
      <c r="E198" s="220"/>
      <c r="F198" s="220"/>
      <c r="G198" s="220"/>
      <c r="H198" s="220"/>
      <c r="I198" s="220"/>
      <c r="J198" s="220"/>
      <c r="K198" s="221"/>
    </row>
    <row r="199" spans="2:11" s="1" customFormat="1" ht="21">
      <c r="B199" s="222"/>
      <c r="C199" s="354" t="s">
        <v>381</v>
      </c>
      <c r="D199" s="354"/>
      <c r="E199" s="354"/>
      <c r="F199" s="354"/>
      <c r="G199" s="354"/>
      <c r="H199" s="354"/>
      <c r="I199" s="354"/>
      <c r="J199" s="354"/>
      <c r="K199" s="223"/>
    </row>
    <row r="200" spans="2:11" s="1" customFormat="1" ht="25.5" customHeight="1">
      <c r="B200" s="222"/>
      <c r="C200" s="292" t="s">
        <v>382</v>
      </c>
      <c r="D200" s="292"/>
      <c r="E200" s="292"/>
      <c r="F200" s="292" t="s">
        <v>383</v>
      </c>
      <c r="G200" s="293"/>
      <c r="H200" s="355" t="s">
        <v>384</v>
      </c>
      <c r="I200" s="355"/>
      <c r="J200" s="355"/>
      <c r="K200" s="223"/>
    </row>
    <row r="201" spans="2:11" s="1" customFormat="1" ht="5.25" customHeight="1">
      <c r="B201" s="253"/>
      <c r="C201" s="248"/>
      <c r="D201" s="248"/>
      <c r="E201" s="248"/>
      <c r="F201" s="248"/>
      <c r="G201" s="274"/>
      <c r="H201" s="248"/>
      <c r="I201" s="248"/>
      <c r="J201" s="248"/>
      <c r="K201" s="276"/>
    </row>
    <row r="202" spans="2:11" s="1" customFormat="1" ht="15" customHeight="1">
      <c r="B202" s="253"/>
      <c r="C202" s="230" t="s">
        <v>374</v>
      </c>
      <c r="D202" s="230"/>
      <c r="E202" s="230"/>
      <c r="F202" s="251" t="s">
        <v>44</v>
      </c>
      <c r="G202" s="230"/>
      <c r="H202" s="356" t="s">
        <v>385</v>
      </c>
      <c r="I202" s="356"/>
      <c r="J202" s="356"/>
      <c r="K202" s="276"/>
    </row>
    <row r="203" spans="2:11" s="1" customFormat="1" ht="15" customHeight="1">
      <c r="B203" s="253"/>
      <c r="C203" s="230"/>
      <c r="D203" s="230"/>
      <c r="E203" s="230"/>
      <c r="F203" s="251" t="s">
        <v>45</v>
      </c>
      <c r="G203" s="230"/>
      <c r="H203" s="356" t="s">
        <v>386</v>
      </c>
      <c r="I203" s="356"/>
      <c r="J203" s="356"/>
      <c r="K203" s="276"/>
    </row>
    <row r="204" spans="2:11" s="1" customFormat="1" ht="15" customHeight="1">
      <c r="B204" s="253"/>
      <c r="C204" s="230"/>
      <c r="D204" s="230"/>
      <c r="E204" s="230"/>
      <c r="F204" s="251" t="s">
        <v>48</v>
      </c>
      <c r="G204" s="230"/>
      <c r="H204" s="356" t="s">
        <v>387</v>
      </c>
      <c r="I204" s="356"/>
      <c r="J204" s="356"/>
      <c r="K204" s="276"/>
    </row>
    <row r="205" spans="2:11" s="1" customFormat="1" ht="15" customHeight="1">
      <c r="B205" s="253"/>
      <c r="C205" s="230"/>
      <c r="D205" s="230"/>
      <c r="E205" s="230"/>
      <c r="F205" s="251" t="s">
        <v>46</v>
      </c>
      <c r="G205" s="230"/>
      <c r="H205" s="356" t="s">
        <v>388</v>
      </c>
      <c r="I205" s="356"/>
      <c r="J205" s="356"/>
      <c r="K205" s="276"/>
    </row>
    <row r="206" spans="2:11" s="1" customFormat="1" ht="15" customHeight="1">
      <c r="B206" s="253"/>
      <c r="C206" s="230"/>
      <c r="D206" s="230"/>
      <c r="E206" s="230"/>
      <c r="F206" s="251" t="s">
        <v>47</v>
      </c>
      <c r="G206" s="230"/>
      <c r="H206" s="356" t="s">
        <v>389</v>
      </c>
      <c r="I206" s="356"/>
      <c r="J206" s="356"/>
      <c r="K206" s="276"/>
    </row>
    <row r="207" spans="2:11" s="1" customFormat="1" ht="15" customHeight="1">
      <c r="B207" s="253"/>
      <c r="C207" s="230"/>
      <c r="D207" s="230"/>
      <c r="E207" s="230"/>
      <c r="F207" s="251"/>
      <c r="G207" s="230"/>
      <c r="H207" s="230"/>
      <c r="I207" s="230"/>
      <c r="J207" s="230"/>
      <c r="K207" s="276"/>
    </row>
    <row r="208" spans="2:11" s="1" customFormat="1" ht="15" customHeight="1">
      <c r="B208" s="253"/>
      <c r="C208" s="230" t="s">
        <v>330</v>
      </c>
      <c r="D208" s="230"/>
      <c r="E208" s="230"/>
      <c r="F208" s="251" t="s">
        <v>79</v>
      </c>
      <c r="G208" s="230"/>
      <c r="H208" s="356" t="s">
        <v>390</v>
      </c>
      <c r="I208" s="356"/>
      <c r="J208" s="356"/>
      <c r="K208" s="276"/>
    </row>
    <row r="209" spans="2:11" s="1" customFormat="1" ht="15" customHeight="1">
      <c r="B209" s="253"/>
      <c r="C209" s="230"/>
      <c r="D209" s="230"/>
      <c r="E209" s="230"/>
      <c r="F209" s="251" t="s">
        <v>226</v>
      </c>
      <c r="G209" s="230"/>
      <c r="H209" s="356" t="s">
        <v>227</v>
      </c>
      <c r="I209" s="356"/>
      <c r="J209" s="356"/>
      <c r="K209" s="276"/>
    </row>
    <row r="210" spans="2:11" s="1" customFormat="1" ht="15" customHeight="1">
      <c r="B210" s="253"/>
      <c r="C210" s="230"/>
      <c r="D210" s="230"/>
      <c r="E210" s="230"/>
      <c r="F210" s="251" t="s">
        <v>224</v>
      </c>
      <c r="G210" s="230"/>
      <c r="H210" s="356" t="s">
        <v>391</v>
      </c>
      <c r="I210" s="356"/>
      <c r="J210" s="356"/>
      <c r="K210" s="276"/>
    </row>
    <row r="211" spans="2:11" s="1" customFormat="1" ht="15" customHeight="1">
      <c r="B211" s="294"/>
      <c r="C211" s="230"/>
      <c r="D211" s="230"/>
      <c r="E211" s="230"/>
      <c r="F211" s="251" t="s">
        <v>228</v>
      </c>
      <c r="G211" s="289"/>
      <c r="H211" s="357" t="s">
        <v>229</v>
      </c>
      <c r="I211" s="357"/>
      <c r="J211" s="357"/>
      <c r="K211" s="295"/>
    </row>
    <row r="212" spans="2:11" s="1" customFormat="1" ht="15" customHeight="1">
      <c r="B212" s="294"/>
      <c r="C212" s="230"/>
      <c r="D212" s="230"/>
      <c r="E212" s="230"/>
      <c r="F212" s="251" t="s">
        <v>230</v>
      </c>
      <c r="G212" s="289"/>
      <c r="H212" s="357" t="s">
        <v>392</v>
      </c>
      <c r="I212" s="357"/>
      <c r="J212" s="357"/>
      <c r="K212" s="295"/>
    </row>
    <row r="213" spans="2:11" s="1" customFormat="1" ht="15" customHeight="1">
      <c r="B213" s="294"/>
      <c r="C213" s="230"/>
      <c r="D213" s="230"/>
      <c r="E213" s="230"/>
      <c r="F213" s="251"/>
      <c r="G213" s="289"/>
      <c r="H213" s="280"/>
      <c r="I213" s="280"/>
      <c r="J213" s="280"/>
      <c r="K213" s="295"/>
    </row>
    <row r="214" spans="2:11" s="1" customFormat="1" ht="15" customHeight="1">
      <c r="B214" s="294"/>
      <c r="C214" s="230" t="s">
        <v>354</v>
      </c>
      <c r="D214" s="230"/>
      <c r="E214" s="230"/>
      <c r="F214" s="251">
        <v>1</v>
      </c>
      <c r="G214" s="289"/>
      <c r="H214" s="357" t="s">
        <v>393</v>
      </c>
      <c r="I214" s="357"/>
      <c r="J214" s="357"/>
      <c r="K214" s="295"/>
    </row>
    <row r="215" spans="2:11" s="1" customFormat="1" ht="15" customHeight="1">
      <c r="B215" s="294"/>
      <c r="C215" s="230"/>
      <c r="D215" s="230"/>
      <c r="E215" s="230"/>
      <c r="F215" s="251">
        <v>2</v>
      </c>
      <c r="G215" s="289"/>
      <c r="H215" s="357" t="s">
        <v>394</v>
      </c>
      <c r="I215" s="357"/>
      <c r="J215" s="357"/>
      <c r="K215" s="295"/>
    </row>
    <row r="216" spans="2:11" s="1" customFormat="1" ht="15" customHeight="1">
      <c r="B216" s="294"/>
      <c r="C216" s="230"/>
      <c r="D216" s="230"/>
      <c r="E216" s="230"/>
      <c r="F216" s="251">
        <v>3</v>
      </c>
      <c r="G216" s="289"/>
      <c r="H216" s="357" t="s">
        <v>395</v>
      </c>
      <c r="I216" s="357"/>
      <c r="J216" s="357"/>
      <c r="K216" s="295"/>
    </row>
    <row r="217" spans="2:11" s="1" customFormat="1" ht="15" customHeight="1">
      <c r="B217" s="294"/>
      <c r="C217" s="230"/>
      <c r="D217" s="230"/>
      <c r="E217" s="230"/>
      <c r="F217" s="251">
        <v>4</v>
      </c>
      <c r="G217" s="289"/>
      <c r="H217" s="357" t="s">
        <v>396</v>
      </c>
      <c r="I217" s="357"/>
      <c r="J217" s="357"/>
      <c r="K217" s="295"/>
    </row>
    <row r="218" spans="2:11" s="1" customFormat="1" ht="12.75" customHeight="1">
      <c r="B218" s="296"/>
      <c r="C218" s="297"/>
      <c r="D218" s="297"/>
      <c r="E218" s="297"/>
      <c r="F218" s="297"/>
      <c r="G218" s="297"/>
      <c r="H218" s="297"/>
      <c r="I218" s="297"/>
      <c r="J218" s="297"/>
      <c r="K218" s="29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5 - Protipožární dveře</vt:lpstr>
      <vt:lpstr>Pokyny pro vyplnění</vt:lpstr>
      <vt:lpstr>'5 - Protipožární dveře'!Názvy_tisku</vt:lpstr>
      <vt:lpstr>'Rekapitulace stavby'!Názvy_tisku</vt:lpstr>
      <vt:lpstr>'5 - Protipožární dveře'!Oblast_tisku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Klimša</dc:creator>
  <cp:lastModifiedBy>Kupcová Gabriela</cp:lastModifiedBy>
  <dcterms:created xsi:type="dcterms:W3CDTF">2022-01-12T09:43:51Z</dcterms:created>
  <dcterms:modified xsi:type="dcterms:W3CDTF">2022-01-12T10:26:32Z</dcterms:modified>
</cp:coreProperties>
</file>