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NP stavební část" sheetId="2" r:id="rId2"/>
    <sheet name="2 - 2NP stavební část" sheetId="3" r:id="rId3"/>
    <sheet name="3 - 3NP stavební část" sheetId="4" r:id="rId4"/>
    <sheet name="4 - 4NP stavební část" sheetId="5" r:id="rId5"/>
    <sheet name="5 - Změna užívání dílny n..." sheetId="6" r:id="rId6"/>
    <sheet name="6 - Změna užívání chodby ..." sheetId="7" r:id="rId7"/>
    <sheet name="7 - Stavební úpravy jídelny" sheetId="8" r:id="rId8"/>
    <sheet name="1 - 1NP-položky" sheetId="9" r:id="rId9"/>
    <sheet name="2 - 2NP-položky" sheetId="10" r:id="rId10"/>
    <sheet name="3 - 3NP-položky" sheetId="11" r:id="rId11"/>
    <sheet name="4 - 4NP-položky" sheetId="12" r:id="rId12"/>
    <sheet name="3 - ZTI" sheetId="13" r:id="rId13"/>
    <sheet name="Pokyny pro vyplnění" sheetId="14" r:id="rId14"/>
  </sheets>
  <definedNames>
    <definedName name="_xlnm.Print_Area" localSheetId="0">'Rekapitulace stavby'!$D$4:$AO$36,'Rekapitulace stavby'!$C$42:$AQ$69</definedName>
    <definedName name="_xlnm._FilterDatabase" localSheetId="1" hidden="1">'1 - 1NP stavební část'!$C$97:$K$205</definedName>
    <definedName name="_xlnm.Print_Area" localSheetId="1">'1 - 1NP stavební část'!$C$4:$J$41,'1 - 1NP stavební část'!$C$47:$J$77,'1 - 1NP stavební část'!$C$83:$K$205</definedName>
    <definedName name="_xlnm._FilterDatabase" localSheetId="2" hidden="1">'2 - 2NP stavební část'!$C$101:$K$295</definedName>
    <definedName name="_xlnm.Print_Area" localSheetId="2">'2 - 2NP stavební část'!$C$4:$J$41,'2 - 2NP stavební část'!$C$47:$J$81,'2 - 2NP stavební část'!$C$87:$K$295</definedName>
    <definedName name="_xlnm._FilterDatabase" localSheetId="3" hidden="1">'3 - 3NP stavební část'!$C$101:$K$296</definedName>
    <definedName name="_xlnm.Print_Area" localSheetId="3">'3 - 3NP stavební část'!$C$4:$J$41,'3 - 3NP stavební část'!$C$47:$J$81,'3 - 3NP stavební část'!$C$87:$K$296</definedName>
    <definedName name="_xlnm._FilterDatabase" localSheetId="4" hidden="1">'4 - 4NP stavební část'!$C$102:$K$302</definedName>
    <definedName name="_xlnm.Print_Area" localSheetId="4">'4 - 4NP stavební část'!$C$4:$J$41,'4 - 4NP stavební část'!$C$47:$J$82,'4 - 4NP stavební část'!$C$88:$K$302</definedName>
    <definedName name="_xlnm._FilterDatabase" localSheetId="5" hidden="1">'5 - Změna užívání dílny n...'!$C$94:$K$189</definedName>
    <definedName name="_xlnm.Print_Area" localSheetId="5">'5 - Změna užívání dílny n...'!$C$4:$J$41,'5 - Změna užívání dílny n...'!$C$47:$J$74,'5 - Změna užívání dílny n...'!$C$80:$K$189</definedName>
    <definedName name="_xlnm._FilterDatabase" localSheetId="6" hidden="1">'6 - Změna užívání chodby ...'!$C$95:$K$211</definedName>
    <definedName name="_xlnm.Print_Area" localSheetId="6">'6 - Změna užívání chodby ...'!$C$4:$J$41,'6 - Změna užívání chodby ...'!$C$47:$J$75,'6 - Změna užívání chodby ...'!$C$81:$K$211</definedName>
    <definedName name="_xlnm._FilterDatabase" localSheetId="7" hidden="1">'7 - Stavební úpravy jídelny'!$C$97:$K$246</definedName>
    <definedName name="_xlnm.Print_Area" localSheetId="7">'7 - Stavební úpravy jídelny'!$C$4:$J$41,'7 - Stavební úpravy jídelny'!$C$47:$J$77,'7 - Stavební úpravy jídelny'!$C$83:$K$246</definedName>
    <definedName name="_xlnm._FilterDatabase" localSheetId="8" hidden="1">'1 - 1NP-položky'!$C$94:$K$191</definedName>
    <definedName name="_xlnm.Print_Area" localSheetId="8">'1 - 1NP-položky'!$C$4:$J$41,'1 - 1NP-položky'!$C$47:$J$74,'1 - 1NP-položky'!$C$80:$K$191</definedName>
    <definedName name="_xlnm._FilterDatabase" localSheetId="9" hidden="1">'2 - 2NP-položky'!$C$99:$K$285</definedName>
    <definedName name="_xlnm.Print_Area" localSheetId="9">'2 - 2NP-položky'!$C$4:$J$41,'2 - 2NP-položky'!$C$47:$J$79,'2 - 2NP-položky'!$C$85:$K$285</definedName>
    <definedName name="_xlnm._FilterDatabase" localSheetId="10" hidden="1">'3 - 3NP-položky'!$C$99:$K$285</definedName>
    <definedName name="_xlnm.Print_Area" localSheetId="10">'3 - 3NP-položky'!$C$4:$J$41,'3 - 3NP-položky'!$C$47:$J$79,'3 - 3NP-položky'!$C$85:$K$285</definedName>
    <definedName name="_xlnm._FilterDatabase" localSheetId="11" hidden="1">'4 - 4NP-položky'!$C$99:$K$285</definedName>
    <definedName name="_xlnm.Print_Area" localSheetId="11">'4 - 4NP-položky'!$C$4:$J$41,'4 - 4NP-položky'!$C$47:$J$79,'4 - 4NP-položky'!$C$85:$K$285</definedName>
    <definedName name="_xlnm._FilterDatabase" localSheetId="12" hidden="1">'3 - ZTI'!$C$84:$K$296</definedName>
    <definedName name="_xlnm.Print_Area" localSheetId="12">'3 - ZTI'!$C$4:$J$39,'3 - ZTI'!$C$45:$J$66,'3 - ZTI'!$C$72:$K$296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'1 - 1NP stavební část'!$97:$97</definedName>
    <definedName name="_xlnm.Print_Titles" localSheetId="2">'2 - 2NP stavební část'!$101:$101</definedName>
    <definedName name="_xlnm.Print_Titles" localSheetId="3">'3 - 3NP stavební část'!$101:$101</definedName>
    <definedName name="_xlnm.Print_Titles" localSheetId="4">'4 - 4NP stavební část'!$102:$102</definedName>
    <definedName name="_xlnm.Print_Titles" localSheetId="5">'5 - Změna užívání dílny n...'!$94:$94</definedName>
    <definedName name="_xlnm.Print_Titles" localSheetId="6">'6 - Změna užívání chodby ...'!$95:$95</definedName>
    <definedName name="_xlnm.Print_Titles" localSheetId="7">'7 - Stavební úpravy jídelny'!$97:$97</definedName>
    <definedName name="_xlnm.Print_Titles" localSheetId="8">'1 - 1NP-položky'!$94:$94</definedName>
    <definedName name="_xlnm.Print_Titles" localSheetId="9">'2 - 2NP-položky'!$99:$99</definedName>
    <definedName name="_xlnm.Print_Titles" localSheetId="10">'3 - 3NP-položky'!$99:$99</definedName>
    <definedName name="_xlnm.Print_Titles" localSheetId="11">'4 - 4NP-položky'!$99:$99</definedName>
    <definedName name="_xlnm.Print_Titles" localSheetId="12">'3 - ZTI'!$84:$84</definedName>
  </definedNames>
  <calcPr fullCalcOnLoad="1"/>
</workbook>
</file>

<file path=xl/sharedStrings.xml><?xml version="1.0" encoding="utf-8"?>
<sst xmlns="http://schemas.openxmlformats.org/spreadsheetml/2006/main" count="18489" uniqueCount="1602">
  <si>
    <t>Export Komplet</t>
  </si>
  <si>
    <t>VZ</t>
  </si>
  <si>
    <t>2.0</t>
  </si>
  <si>
    <t>ZAMOK</t>
  </si>
  <si>
    <t>False</t>
  </si>
  <si>
    <t>{9c6baa2b-01a8-418b-8151-e44d14bf1ed5}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</si>
  <si>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</si>
  <si>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</si>
  <si>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</si>
  <si>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</si>
  <si>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</si>
  <si>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</si>
  <si>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</si>
  <si>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</si>
  <si>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W1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</si>
  <si>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</si>
  <si>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</si>
  <si>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Čtyřlístek- udržovací práce DBS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</si>
  <si>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</si>
  <si>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</si>
  <si>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</si>
  <si>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</si>
  <si>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</si>
  <si>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</si>
  <si>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</si>
  <si>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</si>
  <si>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</si>
  <si>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</si>
  <si>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</si>
  <si>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</si>
  <si>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</si>
  <si>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</si>
  <si>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</si>
  <si>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</si>
  <si>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</si>
  <si>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</si>
  <si>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</si>
  <si>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</si>
  <si>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</si>
  <si>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</si>
  <si>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</si>
  <si>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</si>
  <si>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</si>
  <si>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</si>
  <si>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</si>
  <si>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</si>
  <si>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</si>
  <si>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</si>
  <si>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</si>
  <si>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</si>
  <si>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</si>
  <si>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</si>
  <si>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</si>
  <si>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</si>
  <si>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</si>
  <si>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</si>
  <si>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</si>
  <si>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</si>
  <si>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</si>
  <si>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</si>
  <si>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</si>
  <si>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</si>
  <si>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</si>
  <si>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</si>
  <si>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</si>
  <si>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</si>
  <si>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</si>
  <si>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</si>
  <si>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</si>
  <si>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</si>
  <si>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</si>
  <si>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</si>
  <si>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</si>
  <si>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</si>
  <si>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</si>
  <si>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</si>
  <si>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</si>
  <si>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</si>
  <si>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</si>
  <si>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</si>
  <si>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{c23a2c84-c171-4278-9e18-e16e97c6604a}</t>
  </si>
  <si>
    <t>/</t>
  </si>
  <si>
    <t>1NP stavební část</t>
  </si>
  <si>
    <t>Soupis</t>
  </si>
  <si>
    <t>2</t>
  </si>
  <si>
    <t>{fd6e7363-ec87-4a2e-ba75-514d09b12f60}</t>
  </si>
  <si>
    <t>2NP stavební část</t>
  </si>
  <si>
    <t>{025b6044-af9a-4f64-8a73-c3f8b4fbfc2c}</t>
  </si>
  <si>
    <t>3</t>
  </si>
  <si>
    <t>3NP stavební část</t>
  </si>
  <si>
    <t>{d4530851-410f-4fe4-abcb-18312850807f}</t>
  </si>
  <si>
    <t>4</t>
  </si>
  <si>
    <t>4NP stavební část</t>
  </si>
  <si>
    <t>{5f51d58a-1381-46c0-8696-f923ee755d38}</t>
  </si>
  <si>
    <t>5</t>
  </si>
  <si>
    <t>Změna užívání dílny na kanceláře</t>
  </si>
  <si>
    <t>{24a3259c-4f31-40fa-a058-c9d52964771c}</t>
  </si>
  <si>
    <t>6</t>
  </si>
  <si>
    <t>Změna užívání chodby na kanceláře</t>
  </si>
  <si>
    <t>{d45b8e34-629f-4f4e-ab2c-be64acbbbbb7}</t>
  </si>
  <si>
    <t>7</t>
  </si>
  <si>
    <t>Stavební úpravy jídelny</t>
  </si>
  <si>
    <t>{0c61d5b8-d5ff-4ba8-aefe-4246a3340270}</t>
  </si>
  <si>
    <t>Elektro</t>
  </si>
  <si>
    <t>{e6d50d20-00e3-486a-ae7d-fe6178651511}</t>
  </si>
  <si>
    <t>1NP-položky</t>
  </si>
  <si>
    <t>{a9559917-0b88-4a26-9a73-83d4ef95d080}</t>
  </si>
  <si>
    <t>2NP-položky</t>
  </si>
  <si>
    <t>{7610c49f-771e-4988-994a-b4e89b6b787e}</t>
  </si>
  <si>
    <t>3NP-položky</t>
  </si>
  <si>
    <t>{fb533864-85ef-45a4-81bb-400f59e7c8d1}</t>
  </si>
  <si>
    <t>4NP-položky</t>
  </si>
  <si>
    <t>{9cfc1b2a-f2e8-4d3d-9605-3b50cac8a734}</t>
  </si>
  <si>
    <t>ZTI</t>
  </si>
  <si>
    <t>{471a967b-910c-4981-b6d1-dc8ff950fad6}</t>
  </si>
  <si>
    <t>KRYCÍ LIST SOUPISU PRACÍ</t>
  </si>
  <si>
    <t>Objekt:</t>
  </si>
  <si>
    <t>1 - Stavební část</t>
  </si>
  <si>
    <t>Soupis:</t>
  </si>
  <si>
    <t>1 - 1NP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</si>
  <si>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</si>
  <si>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</si>
  <si>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</si>
  <si>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</si>
  <si>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</si>
  <si>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</si>
  <si>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</si>
  <si>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</si>
  <si>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</si>
  <si>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</si>
  <si>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</si>
  <si>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</si>
  <si>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</si>
  <si>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</si>
  <si>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</si>
  <si>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</si>
  <si>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</si>
  <si>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</si>
  <si>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</si>
  <si>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</si>
  <si>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</si>
  <si>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</si>
  <si>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</si>
  <si>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</si>
  <si>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</si>
  <si>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</si>
  <si>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</si>
  <si>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</si>
  <si>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</si>
  <si>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</si>
  <si>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</si>
  <si>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</si>
  <si>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</si>
  <si>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Úpravy povrchů, podlahy a osazování výplní - Úpravy povrchů, podlahy a osazování výplní</t>
  </si>
  <si>
    <t>K</t>
  </si>
  <si>
    <t>611341131</t>
  </si>
  <si>
    <t>Potažení vnitřních rovných stropů sádrovým štukem tloušťky do 3 mm</t>
  </si>
  <si>
    <t>m2</t>
  </si>
  <si>
    <t>CS ÚRS 2021 02</t>
  </si>
  <si>
    <t>493024689</t>
  </si>
  <si>
    <t>PP</t>
  </si>
  <si>
    <t>Potažení vnitřních ploch sádrovým štukem tloušťky do 3 mm vodorovných konstrukcí stropů rovných</t>
  </si>
  <si>
    <t>Online PSC</t>
  </si>
  <si>
    <t>https://podminky.urs.cz/item/CS_URS_2021_02/611341131</t>
  </si>
  <si>
    <t>VV</t>
  </si>
  <si>
    <t>0,1*((19,5*10,5)+(2,8*10,2)+(7,5*4,2)+(4*10,8)+(13*7,5))</t>
  </si>
  <si>
    <t>612321141</t>
  </si>
  <si>
    <t>Vápenocementová omítka štuková dvouvrstvá vnitřních stěn nanášená ručně</t>
  </si>
  <si>
    <t>1994694088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</si>
  <si>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</si>
  <si>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</si>
  <si>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612321191</t>
  </si>
  <si>
    <t>Příplatek k vápenocementové omítce vnitřních stěn za každých dalších 5 mm tloušťky ručně</t>
  </si>
  <si>
    <t>287784394</t>
  </si>
  <si>
    <t>Omítka vápenocementová vnitřních ploch nanášená ručně Příplatek k cenám za každých dalších i započatých 5 mm tloušťky omítky přes 10 mm stěn</t>
  </si>
  <si>
    <t>https://podminky.urs.cz/item/CS_URS_2021_02/612321191</t>
  </si>
  <si>
    <t>612341131</t>
  </si>
  <si>
    <t>Potažení vnitřních stěn sádrovým štukem tloušťky do 3 mm</t>
  </si>
  <si>
    <t>1893372345</t>
  </si>
  <si>
    <t>Potažení vnitřních ploch sádrovým štukem tloušťky do 3 mm svislých konstrukcí stěn</t>
  </si>
  <si>
    <t>https://podminky.urs.cz/item/CS_URS_2021_02/612341131</t>
  </si>
  <si>
    <t>0,1*(((19,5*2)+(10,5*7)+(28*2)+(10,2*2)+(7,5*6)+(4,2*4)+(4*2)+(10,8*2)+(13*2)+(7,5*2))*4)</t>
  </si>
  <si>
    <t>619991001</t>
  </si>
  <si>
    <t>Zakrytí podlah fólií přilepenou lepící páskou</t>
  </si>
  <si>
    <t>-949714242</t>
  </si>
  <si>
    <t>Zakrytí vnitřních ploch před znečištěním včetně pozdějšího odkrytí podlah fólií přilepenou lepící páskou</t>
  </si>
  <si>
    <t>https://podminky.urs.cz/item/CS_URS_2021_02/619991001</t>
  </si>
  <si>
    <t>(19,5*10,5)+(2,8*10,2)+(7,5*4,2)+(4*10,8)+(13*7,5)</t>
  </si>
  <si>
    <t>9</t>
  </si>
  <si>
    <t>Ostatní konstrukce a práce, bourání - Ostatní konstrukce a práce, bourání</t>
  </si>
  <si>
    <t>949101111</t>
  </si>
  <si>
    <t>Lešení pomocné pro objekty pozemních staveb s lešeňovou podlahou v do 1,9 m zatížení do 150 kg/m2</t>
  </si>
  <si>
    <t>-993628585</t>
  </si>
  <si>
    <t>Lešení pomocné pracovní pro objekty pozemních staveb pro zatížení do 150 kg/m2, o výšce lešeňové podlahy do 1,9 m</t>
  </si>
  <si>
    <t>https://podminky.urs.cz/item/CS_URS_2021_02/949101111</t>
  </si>
  <si>
    <t>312</t>
  </si>
  <si>
    <t>952902021</t>
  </si>
  <si>
    <t>Čištění budov zametení hladkých podlah</t>
  </si>
  <si>
    <t>1883682479</t>
  </si>
  <si>
    <t>Čištění budov při provádění oprav a udržovacích prací podlah hladkých zametením</t>
  </si>
  <si>
    <t>https://podminky.urs.cz/item/CS_URS_2021_02/952902021</t>
  </si>
  <si>
    <t>997</t>
  </si>
  <si>
    <t>Přesun sutě - Přesun sutě</t>
  </si>
  <si>
    <t>10</t>
  </si>
  <si>
    <t>997002611</t>
  </si>
  <si>
    <t>Nakládání suti a vybouraných hmot</t>
  </si>
  <si>
    <t>t</t>
  </si>
  <si>
    <t>1612457053</t>
  </si>
  <si>
    <t>Nakládání suti a vybouraných hmot na dopravní prostředek pro vodorovné přemístění</t>
  </si>
  <si>
    <t>https://podminky.urs.cz/item/CS_URS_2021_02/997002611</t>
  </si>
  <si>
    <t>11</t>
  </si>
  <si>
    <t>997013211</t>
  </si>
  <si>
    <t>Vnitrostaveništní doprava suti a vybouraných hmot pro budovy v do 6 m ručně</t>
  </si>
  <si>
    <t>1172738842</t>
  </si>
  <si>
    <t>Vnitrostaveništní doprava suti a vybouraných hmot vodorovně do 50 m svisle ručně pro budovy a haly výšky do 6 m</t>
  </si>
  <si>
    <t>https://podminky.urs.cz/item/CS_URS_2021_02/997013211</t>
  </si>
  <si>
    <t>12</t>
  </si>
  <si>
    <t>997013219</t>
  </si>
  <si>
    <t>Příplatek k vnitrostaveništní dopravě suti a vybouraných hmot za zvětšenou dopravu suti ZKD 10 m</t>
  </si>
  <si>
    <t>1591423508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</si>
  <si>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</si>
  <si>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</si>
  <si>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13</t>
  </si>
  <si>
    <t>997013501</t>
  </si>
  <si>
    <t>Odvoz suti a vybouraných hmot na skládku nebo meziskládku do 1 km se složením</t>
  </si>
  <si>
    <t>-1790804480</t>
  </si>
  <si>
    <t>Odvoz suti a vybouraných hmot na skládku nebo meziskládku se složením, na vzdálenost do 1 km</t>
  </si>
  <si>
    <t>https://podminky.urs.cz/item/CS_URS_2021_02/997013501</t>
  </si>
  <si>
    <t>14</t>
  </si>
  <si>
    <t>997013509</t>
  </si>
  <si>
    <t>Příplatek k odvozu suti a vybouraných hmot na skládku ZKD 1 km přes 1 km</t>
  </si>
  <si>
    <t>-273975276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</si>
  <si>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</si>
  <si>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</si>
  <si>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997013631</t>
  </si>
  <si>
    <t>Poplatek za uložení na skládce (skládkovné) stavebního odpadu směsného kód odpadu 17 09 04</t>
  </si>
  <si>
    <t>-1321205936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</si>
  <si>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</si>
  <si>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</si>
  <si>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998</t>
  </si>
  <si>
    <t>Přesun hmot - Přesun hmot</t>
  </si>
  <si>
    <t>16</t>
  </si>
  <si>
    <t>998018001</t>
  </si>
  <si>
    <t>Přesun hmot ruční pro budovy v do 6 m</t>
  </si>
  <si>
    <t>-1364358222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</si>
  <si>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</si>
  <si>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</si>
  <si>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</si>
  <si>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 - Práce a dodávky PSV</t>
  </si>
  <si>
    <t>741</t>
  </si>
  <si>
    <t>Elektroinstalace - silnoproud - Elektroinstalace - silnoproud</t>
  </si>
  <si>
    <t>17</t>
  </si>
  <si>
    <t>741310201</t>
  </si>
  <si>
    <t>Montáž vypínač (polo)zapuštěný šroubové připojení 1-jednopólový se zapojením vodičů</t>
  </si>
  <si>
    <t>kus</t>
  </si>
  <si>
    <t>-1328673983</t>
  </si>
  <si>
    <t>Montáž spínačů jedno nebo dvoupólových polozapuštěných nebo zapuštěných se zapojením vodičů šroubové připojení, pro prostředí normální vypínačů, řazení 1-jednopólových</t>
  </si>
  <si>
    <t>https://podminky.urs.cz/item/CS_URS_2021_02/741310201</t>
  </si>
  <si>
    <t>18</t>
  </si>
  <si>
    <t>M</t>
  </si>
  <si>
    <t>34539000.R1</t>
  </si>
  <si>
    <t>Vypínač nástěnný jednopólový, šroubové svorky, včetně krytu</t>
  </si>
  <si>
    <t>32</t>
  </si>
  <si>
    <t>-1634119097</t>
  </si>
  <si>
    <t>přístroj spínače jednopólového, řazení 1, 1So šroubové svorky</t>
  </si>
  <si>
    <t>19</t>
  </si>
  <si>
    <t>741313032</t>
  </si>
  <si>
    <t>Montáž zásuvka vestavná šroubové připojení 2P se zapojením vodičů</t>
  </si>
  <si>
    <t>1261561574</t>
  </si>
  <si>
    <t>Montáž zásuvek domovních se zapojením vodičů šroubové připojení vestavných 10 popř. 16 A bez odvrtání profilovaného otvoru, provedení 2P</t>
  </si>
  <si>
    <t>https://podminky.urs.cz/item/CS_URS_2021_02/741313032</t>
  </si>
  <si>
    <t>20</t>
  </si>
  <si>
    <t>34555243</t>
  </si>
  <si>
    <t>zásuvka zápustná dvojnásobná, šikmá, s clonkami, šroubové svorky</t>
  </si>
  <si>
    <t>-1389690603</t>
  </si>
  <si>
    <t>https://podminky.urs.cz/item/CS_URS_2021_02/34555243</t>
  </si>
  <si>
    <t>783</t>
  </si>
  <si>
    <t>Dokončovací práce - nátěry - Dokončovací práce - nátěry</t>
  </si>
  <si>
    <t>39</t>
  </si>
  <si>
    <t>783314101.R</t>
  </si>
  <si>
    <t>Očištění a nátěr ocelových zárubní</t>
  </si>
  <si>
    <t>ks</t>
  </si>
  <si>
    <t>2030829660</t>
  </si>
  <si>
    <t>Základní nátěr zámečnických konstrukcí jednonásobný syntetický</t>
  </si>
  <si>
    <t>40</t>
  </si>
  <si>
    <t>783314101.R1</t>
  </si>
  <si>
    <t>Nátěr radiátorů</t>
  </si>
  <si>
    <t>1766939825</t>
  </si>
  <si>
    <t>784</t>
  </si>
  <si>
    <t>Dokončovací práce - malby a tapety - Dokončovací práce - malby a tapety</t>
  </si>
  <si>
    <t>41</t>
  </si>
  <si>
    <t>784121003</t>
  </si>
  <si>
    <t>Oškrabání malby v mísnostech v přes 3,80 do 5,00 m</t>
  </si>
  <si>
    <t>1629633046</t>
  </si>
  <si>
    <t>Oškrabání malby v místnostech výšky přes 3,80 do 5,00 m</t>
  </si>
  <si>
    <t>https://podminky.urs.cz/item/CS_URS_2021_02/784121003</t>
  </si>
  <si>
    <t>42</t>
  </si>
  <si>
    <t>784161203</t>
  </si>
  <si>
    <t>Lokální vyrovnání podkladu sádrovou stěrkou pl do 0,1 m2 v místnostech v přes 3,80 do 5,00 m</t>
  </si>
  <si>
    <t>-2054254214</t>
  </si>
  <si>
    <t>Lokální vyrovnání podkladu sádrovou stěrkou, tloušťky do 3 mm, plochy do 0,1 m2 v místnostech výšky přes 3,80 do 5,00 m</t>
  </si>
  <si>
    <t>https://podminky.urs.cz/item/CS_URS_2021_02/784161203</t>
  </si>
  <si>
    <t>43</t>
  </si>
  <si>
    <t>784161223</t>
  </si>
  <si>
    <t>Lokální vyrovnání podkladu sádrovou stěrkou pl přes 0,25 do 0,5 m2 v místnostech v přes 3,80 do 5,00 m</t>
  </si>
  <si>
    <t>-1141819332</t>
  </si>
  <si>
    <t>Lokální vyrovnání podkladu sádrovou stěrkou, tloušťky do 3 mm, plochy přes 0,25 do 0,5 m2 v místnostech výšky přes 3,80 do 5,00 m</t>
  </si>
  <si>
    <t>https://podminky.urs.cz/item/CS_URS_2021_02/784161223</t>
  </si>
  <si>
    <t>44</t>
  </si>
  <si>
    <t>784161233</t>
  </si>
  <si>
    <t>Lokální vyrovnání podkladu sádrovou stěrkou pl přes 0,5 do 1 m2 v místnostech v přes 3,80 do 5,00 m</t>
  </si>
  <si>
    <t>1726105854</t>
  </si>
  <si>
    <t>Lokální vyrovnání podkladu sádrovou stěrkou, tloušťky do 3 mm, plochy přes 0,5 do 1,0 m2 v místnostech výšky přes 3,80 do 5,00 m</t>
  </si>
  <si>
    <t>https://podminky.urs.cz/item/CS_URS_2021_02/784161233</t>
  </si>
  <si>
    <t>45</t>
  </si>
  <si>
    <t>784181103</t>
  </si>
  <si>
    <t>Základní akrylátová jednonásobná bezbarvá penetrace podkladu v místnostech v přes 3,80 do 5,00 m</t>
  </si>
  <si>
    <t>-1779523929</t>
  </si>
  <si>
    <t>Penetrace podkladu jednonásobná základní akrylátová bezbarvá v místnostech výšky přes 3,80 do 5,00 m</t>
  </si>
  <si>
    <t>https://podminky.urs.cz/item/CS_URS_2021_02/784181103</t>
  </si>
  <si>
    <t>((19,5*2)+(10,5*7)+(28*2)+(10,2*2)+(7,5*6)+(4,2*4)+(4*2)+(10,8*2)+(13*2)+(7,5*2))*4</t>
  </si>
  <si>
    <t>Součet</t>
  </si>
  <si>
    <t>46</t>
  </si>
  <si>
    <t>784221103</t>
  </si>
  <si>
    <t>Dvojnásobné bílé malby ze směsí za sucha dobře otěruvzdorných v místnostech přes 3,80 do 5,00 m</t>
  </si>
  <si>
    <t>-737468481</t>
  </si>
  <si>
    <t>Malby z malířských směsí otěruvzdorných za sucha dvojnásobné, bílé za sucha otěruvzdorné dobře v místnostech výšky přes 3,80 do 5,00 m</t>
  </si>
  <si>
    <t>https://podminky.urs.cz/item/CS_URS_2021_02/784221103</t>
  </si>
  <si>
    <t>786</t>
  </si>
  <si>
    <t>Dokončovací práce - čalounické úpravy - Dokončovací práce - čalounické úpravy</t>
  </si>
  <si>
    <t>47</t>
  </si>
  <si>
    <t>786624111.R</t>
  </si>
  <si>
    <t>Oprava žaluzie okenní</t>
  </si>
  <si>
    <t>-971778930</t>
  </si>
  <si>
    <t>Montáž zastiňujících žaluzií lamelových do oken zdvojených otevíravých, sklápěcích nebo vyklápěcích dřevěných</t>
  </si>
  <si>
    <t>VRN</t>
  </si>
  <si>
    <t>Vedlejší rozpočtové náklady - Vedlejší rozpočtové náklady</t>
  </si>
  <si>
    <t>VRN3</t>
  </si>
  <si>
    <t>Zařízení staveniště - Zařízení staveniště</t>
  </si>
  <si>
    <t>48</t>
  </si>
  <si>
    <t>030001000</t>
  </si>
  <si>
    <t>Zařízení staveniště</t>
  </si>
  <si>
    <t>…</t>
  </si>
  <si>
    <t>1024</t>
  </si>
  <si>
    <t>-736697735</t>
  </si>
  <si>
    <t>https://podminky.urs.cz/item/CS_URS_2021_02/030001000</t>
  </si>
  <si>
    <t>VRN6</t>
  </si>
  <si>
    <t>Územní vlivy - Územní vlivy</t>
  </si>
  <si>
    <t>49</t>
  </si>
  <si>
    <t>065002000</t>
  </si>
  <si>
    <t>Mimostaveništní doprava materiálů</t>
  </si>
  <si>
    <t>1531567797</t>
  </si>
  <si>
    <t>https://podminky.urs.cz/item/CS_URS_2021_02/065002000</t>
  </si>
  <si>
    <t>2 - 2NP stavební část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</si>
  <si>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</si>
  <si>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</si>
  <si>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</si>
  <si>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</si>
  <si>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>405244960</t>
  </si>
  <si>
    <t>1848,91*0,05</t>
  </si>
  <si>
    <t>-845572869</t>
  </si>
  <si>
    <t>617990206</t>
  </si>
  <si>
    <t>-798938722</t>
  </si>
  <si>
    <t>4171,6*0,05</t>
  </si>
  <si>
    <t>1274902317</t>
  </si>
  <si>
    <t>226337314</t>
  </si>
  <si>
    <t>925</t>
  </si>
  <si>
    <t>761013512</t>
  </si>
  <si>
    <t>965043421</t>
  </si>
  <si>
    <t>Bourání podkladů pod dlažby betonových s potěrem nebo teracem tl do 150 mm pl do 1 m2</t>
  </si>
  <si>
    <t>m3</t>
  </si>
  <si>
    <t>-284443920</t>
  </si>
  <si>
    <t>Bourání mazanin betonových s potěrem nebo teracem tl. do 150 mm, plochy do 1 m2</t>
  </si>
  <si>
    <t>https://podminky.urs.cz/item/CS_URS_2021_02/965043421</t>
  </si>
  <si>
    <t>((1*1*0,3)*5)*2</t>
  </si>
  <si>
    <t>-643799805</t>
  </si>
  <si>
    <t>-2092535215</t>
  </si>
  <si>
    <t>1609236153</t>
  </si>
  <si>
    <t>943525546</t>
  </si>
  <si>
    <t>976465856</t>
  </si>
  <si>
    <t>481803980</t>
  </si>
  <si>
    <t>1859481176</t>
  </si>
  <si>
    <t>725</t>
  </si>
  <si>
    <t>Zdravotechnika - zařizovací předměty - Zdravotechnika - zařizovací předměty</t>
  </si>
  <si>
    <t>725331111</t>
  </si>
  <si>
    <t>Výlevka bez výtokových armatur keramická se sklopnou plastovou mřížkou 500 mm</t>
  </si>
  <si>
    <t>soubor</t>
  </si>
  <si>
    <t>1759204498</t>
  </si>
  <si>
    <t>Výlevky bez výtokových armatur a splachovací nádrže keramické se sklopnou plastovou mřížkou 425 mm</t>
  </si>
  <si>
    <t>https://podminky.urs.cz/item/CS_URS_2021_02/725331111</t>
  </si>
  <si>
    <t>725331111.R1</t>
  </si>
  <si>
    <t>Napojení na stávající kanalizaci a rozvod vody</t>
  </si>
  <si>
    <t>-290147126</t>
  </si>
  <si>
    <t>-1548055841</t>
  </si>
  <si>
    <t>1811236314</t>
  </si>
  <si>
    <t>22</t>
  </si>
  <si>
    <t>-1293214197</t>
  </si>
  <si>
    <t>23</t>
  </si>
  <si>
    <t>1436774984</t>
  </si>
  <si>
    <t>763</t>
  </si>
  <si>
    <t>Konstrukce suché výstavby - Konstrukce suché výstavby</t>
  </si>
  <si>
    <t>26</t>
  </si>
  <si>
    <t>763111316</t>
  </si>
  <si>
    <t>SDK příčka tl 125 mm profil CW+UW 100 desky 1xA 12,5 s izolací EI 30 Rw do 48 dB</t>
  </si>
  <si>
    <t>592154029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</si>
  <si>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</si>
  <si>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https://podminky.urs.cz/item/CS_URS_2021_02/763111316</t>
  </si>
  <si>
    <t>(3,42*4)+(3,13*4)</t>
  </si>
  <si>
    <t>27</t>
  </si>
  <si>
    <t>763181311</t>
  </si>
  <si>
    <t>Montáž jednokřídlové kovové zárubně SDK příčka</t>
  </si>
  <si>
    <t>848677072</t>
  </si>
  <si>
    <t>Výplně otvorů konstrukcí ze sádrokartonových desek montáž zárubně kovové s konstrukcí jednokřídlové</t>
  </si>
  <si>
    <t>https://podminky.urs.cz/item/CS_URS_2021_02/763181311</t>
  </si>
  <si>
    <t>28</t>
  </si>
  <si>
    <t>55331595</t>
  </si>
  <si>
    <t>zárubeň jednokřídlá ocelová pro sádrokartonové příčky tl stěny 110-150mm rozměru 800/1970, 2100mm</t>
  </si>
  <si>
    <t>-1009909642</t>
  </si>
  <si>
    <t>https://podminky.urs.cz/item/CS_URS_2021_02/55331595</t>
  </si>
  <si>
    <t>29</t>
  </si>
  <si>
    <t>763181423</t>
  </si>
  <si>
    <t>Ztužující výplň otvoru pro dveře pro příčky do 4,25 m zátěž křídla přes 25 kg</t>
  </si>
  <si>
    <t>-1244299977</t>
  </si>
  <si>
    <t>Výplně otvorů konstrukcí ze sádrokartonových desek ztužující výplň otvoru pro dveře s UA a UW profilem, výšky příčky přes 3,75 do 4,25 m</t>
  </si>
  <si>
    <t>https://podminky.urs.cz/item/CS_URS_2021_02/763181423</t>
  </si>
  <si>
    <t>30</t>
  </si>
  <si>
    <t>998763301</t>
  </si>
  <si>
    <t>Přesun hmot tonážní pro sádrokartonové konstrukce v objektech v do 6 m</t>
  </si>
  <si>
    <t>-549112613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</si>
  <si>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</si>
  <si>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https://podminky.urs.cz/item/CS_URS_2021_02/998763301</t>
  </si>
  <si>
    <t>31</t>
  </si>
  <si>
    <t>998763381</t>
  </si>
  <si>
    <t>Příplatek k přesunu hmot tonážní 763 SDK prováděný bez použití mechanizace</t>
  </si>
  <si>
    <t>712659714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</si>
  <si>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</si>
  <si>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https://podminky.urs.cz/item/CS_URS_2021_02/998763381</t>
  </si>
  <si>
    <t>766</t>
  </si>
  <si>
    <t>Konstrukce truhlářské - Konstrukce truhlářské</t>
  </si>
  <si>
    <t>766411821</t>
  </si>
  <si>
    <t>Demontáž truhlářského obložení stěn z palubek</t>
  </si>
  <si>
    <t>739881055</t>
  </si>
  <si>
    <t>Demontáž obložení stěn palubkami</t>
  </si>
  <si>
    <t>https://podminky.urs.cz/item/CS_URS_2021_02/766411821</t>
  </si>
  <si>
    <t>(19*1,35)*3</t>
  </si>
  <si>
    <t>33</t>
  </si>
  <si>
    <t>766411822</t>
  </si>
  <si>
    <t>Demontáž truhlářského obložení stěn podkladových roštů</t>
  </si>
  <si>
    <t>-89345362</t>
  </si>
  <si>
    <t>Demontáž obložení stěn podkladových roštů</t>
  </si>
  <si>
    <t>https://podminky.urs.cz/item/CS_URS_2021_02/766411822</t>
  </si>
  <si>
    <t>34</t>
  </si>
  <si>
    <t>766660001.R</t>
  </si>
  <si>
    <t>Výměna poškozených dveří včetně kování</t>
  </si>
  <si>
    <t>845660377</t>
  </si>
  <si>
    <t>Montáž dveřních křídel dřevěných nebo plastových otevíravých do ocelové zárubně povrchově upravených jednokřídlových, šířky do 800 mm</t>
  </si>
  <si>
    <t>36</t>
  </si>
  <si>
    <t>766660121</t>
  </si>
  <si>
    <t>Montáž nadsvětlíkových křídel v do 500 mm</t>
  </si>
  <si>
    <t>2049432065</t>
  </si>
  <si>
    <t>Montáž dveřních křídel dřevěných nebo plastových otevíravých do dřevěné rámové zárubně povrchově upravených nadsvětlíkových křídel, výšky do 500 mm</t>
  </si>
  <si>
    <t>https://podminky.urs.cz/item/CS_URS_2021_02/766660121</t>
  </si>
  <si>
    <t>37</t>
  </si>
  <si>
    <t>55341018</t>
  </si>
  <si>
    <t xml:space="preserve">dveře jednokřídlové 800 s nadsvětlíkem </t>
  </si>
  <si>
    <t>-1938448154</t>
  </si>
  <si>
    <t>dveře Al balkonové jednokřídlové s nadsvětlíkem dvojsklo</t>
  </si>
  <si>
    <t>https://podminky.urs.cz/item/CS_URS_2021_02/55341018</t>
  </si>
  <si>
    <t>38</t>
  </si>
  <si>
    <t>766691932</t>
  </si>
  <si>
    <t>Seřízení plastového okenního nebo dveřního otvíracího a sklápěcího křídla</t>
  </si>
  <si>
    <t>1956145753</t>
  </si>
  <si>
    <t>Ostatní práce seřízení okenního nebo dveřního křídla otvíracího nebo sklápěcího plastového</t>
  </si>
  <si>
    <t>https://podminky.urs.cz/item/CS_URS_2021_02/766691932</t>
  </si>
  <si>
    <t>998766101</t>
  </si>
  <si>
    <t>Přesun hmot tonážní pro kce truhlářské v objektech v do 6 m</t>
  </si>
  <si>
    <t>-984409302</t>
  </si>
  <si>
    <t>Přesun hmot pro konstrukce truhlářské stanovený z hmotnosti přesunovaného materiálu vodorovná dopravní vzdálenost do 50 m v objektech výšky do 6 m</t>
  </si>
  <si>
    <t>https://podminky.urs.cz/item/CS_URS_2021_02/998766101</t>
  </si>
  <si>
    <t>998766181</t>
  </si>
  <si>
    <t>Příplatek k přesunu hmot tonážní 766 prováděný bez použití mechanizace</t>
  </si>
  <si>
    <t>-1089732845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</si>
  <si>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</si>
  <si>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https://podminky.urs.cz/item/CS_URS_2021_02/998766181</t>
  </si>
  <si>
    <t>771</t>
  </si>
  <si>
    <t>Podlahy z dlaždic - Podlahy z dlaždic</t>
  </si>
  <si>
    <t>771573113</t>
  </si>
  <si>
    <t>Montáž podlah keramických hladkých lepených standardním lepidlem přes 9 do 12 ks/m2</t>
  </si>
  <si>
    <t>-199377312</t>
  </si>
  <si>
    <t>Montáž podlah z dlaždic keramických lepených standardním lepidlem hladkých přes 9 do 12 ks/m2</t>
  </si>
  <si>
    <t>https://podminky.urs.cz/item/CS_URS_2021_02/771573113</t>
  </si>
  <si>
    <t>(((1,7*1)*5)*2)*2</t>
  </si>
  <si>
    <t>59761409</t>
  </si>
  <si>
    <t>dlažba keramická slinutá protiskluzná do interiéru i exteriéru pro vysoké mechanické namáhání přes 9 do 12ks/m2</t>
  </si>
  <si>
    <t>-1476365829</t>
  </si>
  <si>
    <t>https://podminky.urs.cz/item/CS_URS_2021_02/59761409</t>
  </si>
  <si>
    <t>34*1,1 'Přepočtené koeficientem množství</t>
  </si>
  <si>
    <t>771573810</t>
  </si>
  <si>
    <t>Demontáž podlah z dlaždic keramických lepených</t>
  </si>
  <si>
    <t>-727231971</t>
  </si>
  <si>
    <t>https://podminky.urs.cz/item/CS_URS_2021_02/771573810</t>
  </si>
  <si>
    <t>771591112</t>
  </si>
  <si>
    <t>Izolace pod dlažbu nátěrem nebo stěrkou ve dvou vrstvách</t>
  </si>
  <si>
    <t>-1084147147</t>
  </si>
  <si>
    <t>Izolace podlahy pod dlažbu nátěrem nebo stěrkou ve dvou vrstvách</t>
  </si>
  <si>
    <t>https://podminky.urs.cz/item/CS_URS_2021_02/771591112</t>
  </si>
  <si>
    <t>998771101</t>
  </si>
  <si>
    <t>Přesun hmot tonážní pro podlahy z dlaždic v objektech v do 6 m</t>
  </si>
  <si>
    <t>1654034054</t>
  </si>
  <si>
    <t>Přesun hmot pro podlahy z dlaždic stanovený z hmotnosti přesunovaného materiálu vodorovná dopravní vzdálenost do 50 m v objektech výšky do 6 m</t>
  </si>
  <si>
    <t>https://podminky.urs.cz/item/CS_URS_2021_02/998771101</t>
  </si>
  <si>
    <t>998771181</t>
  </si>
  <si>
    <t>Příplatek k přesunu hmot tonážní 771 prováděný bez použití mechanizace</t>
  </si>
  <si>
    <t>943580374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</si>
  <si>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</si>
  <si>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https://podminky.urs.cz/item/CS_URS_2021_02/998771181</t>
  </si>
  <si>
    <t>1404202333</t>
  </si>
  <si>
    <t>109517281</t>
  </si>
  <si>
    <t>1783579976</t>
  </si>
  <si>
    <t>6161,31*0,05</t>
  </si>
  <si>
    <t>50</t>
  </si>
  <si>
    <t>2055016910</t>
  </si>
  <si>
    <t>51</t>
  </si>
  <si>
    <t>534352950</t>
  </si>
  <si>
    <t>52</t>
  </si>
  <si>
    <t>585516197</t>
  </si>
  <si>
    <t>53</t>
  </si>
  <si>
    <t>53650914</t>
  </si>
  <si>
    <t>((7,3*7)+(10,2*4)+(7*4)+(4,6*10)+(29*2)+(13,8*11)+(6,6*4)+(6,7*7)+(5*6)+(15*6)+(6,5*8)+(4,5*12)+(14,5*5)+(6,5*18)+(22*2)+(18,7*2)+(14*2)+(6,9*10))*4</t>
  </si>
  <si>
    <t>(4,4*8)*4</t>
  </si>
  <si>
    <t>(17,5*14,5)+(20,4*14)+(30*12)+(14,2*17,8)+(30*14,5)+(18,7*14)</t>
  </si>
  <si>
    <t>54</t>
  </si>
  <si>
    <t>-2129651685</t>
  </si>
  <si>
    <t>55</t>
  </si>
  <si>
    <t>784221141</t>
  </si>
  <si>
    <t>Příplatek k cenám 2x maleb za sucha otěruvzdorných za barevnou malbu tónovanou tónovacími přípravky</t>
  </si>
  <si>
    <t>49428188</t>
  </si>
  <si>
    <t>Malby z malířských směsí otěruvzdorných za sucha Příplatek k cenám dvojnásobných maleb za provádění barevné malby tónované tónovacími přípravky</t>
  </si>
  <si>
    <t>https://podminky.urs.cz/item/CS_URS_2021_02/784221141</t>
  </si>
  <si>
    <t>2682,4</t>
  </si>
  <si>
    <t>56</t>
  </si>
  <si>
    <t>358856911</t>
  </si>
  <si>
    <t>57</t>
  </si>
  <si>
    <t>-1673452711</t>
  </si>
  <si>
    <t>58</t>
  </si>
  <si>
    <t>203829834</t>
  </si>
  <si>
    <t>3 - 3NP stavební část</t>
  </si>
  <si>
    <t>332205898</t>
  </si>
  <si>
    <t>-1322845733</t>
  </si>
  <si>
    <t>1135369043</t>
  </si>
  <si>
    <t>928625778</t>
  </si>
  <si>
    <t>-1125551692</t>
  </si>
  <si>
    <t>-638239208</t>
  </si>
  <si>
    <t>1354617622</t>
  </si>
  <si>
    <t>-1564621043</t>
  </si>
  <si>
    <t>(((1*1*0,3)*5)*2)*1,5</t>
  </si>
  <si>
    <t>-1879729641</t>
  </si>
  <si>
    <t>1333366333</t>
  </si>
  <si>
    <t>-2008232111</t>
  </si>
  <si>
    <t>-571361438</t>
  </si>
  <si>
    <t>1886453358</t>
  </si>
  <si>
    <t>-248700939</t>
  </si>
  <si>
    <t>-1575879991</t>
  </si>
  <si>
    <t>-1236599167</t>
  </si>
  <si>
    <t>1667253915</t>
  </si>
  <si>
    <t>-1804206449</t>
  </si>
  <si>
    <t>725845393</t>
  </si>
  <si>
    <t>1936113842</t>
  </si>
  <si>
    <t>390706982</t>
  </si>
  <si>
    <t>-257565031</t>
  </si>
  <si>
    <t>1500816852</t>
  </si>
  <si>
    <t>-863052131</t>
  </si>
  <si>
    <t>1961822778</t>
  </si>
  <si>
    <t>-742488435</t>
  </si>
  <si>
    <t>-1898229586</t>
  </si>
  <si>
    <t>-1549380038</t>
  </si>
  <si>
    <t>-1147369600</t>
  </si>
  <si>
    <t>1570458729</t>
  </si>
  <si>
    <t>-244130175</t>
  </si>
  <si>
    <t>-180377934</t>
  </si>
  <si>
    <t>-209702441</t>
  </si>
  <si>
    <t>799680429</t>
  </si>
  <si>
    <t>38784996</t>
  </si>
  <si>
    <t>-214788995</t>
  </si>
  <si>
    <t>((1,7*1)*5)*2</t>
  </si>
  <si>
    <t>-1759762652</t>
  </si>
  <si>
    <t>17*1,1 'Přepočtené koeficientem množství</t>
  </si>
  <si>
    <t>344822711</t>
  </si>
  <si>
    <t>415148734</t>
  </si>
  <si>
    <t>-2096629969</t>
  </si>
  <si>
    <t>217055975</t>
  </si>
  <si>
    <t>-1526409048</t>
  </si>
  <si>
    <t>-252344431</t>
  </si>
  <si>
    <t>1025855674</t>
  </si>
  <si>
    <t>170242435</t>
  </si>
  <si>
    <t>-1316511536</t>
  </si>
  <si>
    <t>-18445844</t>
  </si>
  <si>
    <t>-1979236958</t>
  </si>
  <si>
    <t>-389682477</t>
  </si>
  <si>
    <t>-1976963976</t>
  </si>
  <si>
    <t>((7,3*7)+(10,2*4)+(7*4)+(4,6*10)+(29*2)+(13,8*11)+(6,5*18)+(22*2)+(18,7*2)+(14*2)+(6,9*10))*4</t>
  </si>
  <si>
    <t>2143505553</t>
  </si>
  <si>
    <t>1006431410</t>
  </si>
  <si>
    <t>1252747548</t>
  </si>
  <si>
    <t>4 - 4NP stavební část</t>
  </si>
  <si>
    <t xml:space="preserve">    3 - Svislé a kompletní konstrukce</t>
  </si>
  <si>
    <t>Svislé a kompletní konstrukce - Svislé a kompletní konstrukce</t>
  </si>
  <si>
    <t>340239212</t>
  </si>
  <si>
    <t>Zazdívka otvorů v příčkách nebo stěnách pl přes 1 do 4 m2 cihlami plnými tl přes 100 mm</t>
  </si>
  <si>
    <t>-1586613414</t>
  </si>
  <si>
    <t>Zazdívka otvorů v příčkách nebo stěnách cihlami plnými pálenými plochy přes 1 m2 do 4 m2, tloušťky přes 100 mm</t>
  </si>
  <si>
    <t>https://podminky.urs.cz/item/CS_URS_2021_02/340239212</t>
  </si>
  <si>
    <t>(0,935*2)*2</t>
  </si>
  <si>
    <t>(1,260*2)*2</t>
  </si>
  <si>
    <t>(1*2)*2</t>
  </si>
  <si>
    <t>(1,115*2)*2</t>
  </si>
  <si>
    <t>2039957944</t>
  </si>
  <si>
    <t>-602649574</t>
  </si>
  <si>
    <t>-803925052</t>
  </si>
  <si>
    <t>-1617690651</t>
  </si>
  <si>
    <t>3793,2*0,05</t>
  </si>
  <si>
    <t>510176887</t>
  </si>
  <si>
    <t>-577868639</t>
  </si>
  <si>
    <t>1030</t>
  </si>
  <si>
    <t>8</t>
  </si>
  <si>
    <t>-1081951852</t>
  </si>
  <si>
    <t>1103521709</t>
  </si>
  <si>
    <t>(((1*1*0,3)*4)*2)*1,2</t>
  </si>
  <si>
    <t>968072456</t>
  </si>
  <si>
    <t>Vybourání kovových dveřních zárubní pl přes 2 m2</t>
  </si>
  <si>
    <t>-1203746792</t>
  </si>
  <si>
    <t>Vybourání kovových rámů oken s křídly, dveřních zárubní, vrat, stěn, ostění nebo obkladů dveřních zárubní, plochy přes 2 m2</t>
  </si>
  <si>
    <t>https://podminky.urs.cz/item/CS_URS_2021_02/968072456</t>
  </si>
  <si>
    <t>1201978428</t>
  </si>
  <si>
    <t>-814830123</t>
  </si>
  <si>
    <t>1004400562</t>
  </si>
  <si>
    <t>132777165</t>
  </si>
  <si>
    <t>2110919365</t>
  </si>
  <si>
    <t>-144632434</t>
  </si>
  <si>
    <t>-684547492</t>
  </si>
  <si>
    <t>-171935025</t>
  </si>
  <si>
    <t>-738257707</t>
  </si>
  <si>
    <t>-1662537126</t>
  </si>
  <si>
    <t>-1129410069</t>
  </si>
  <si>
    <t>24</t>
  </si>
  <si>
    <t>-755224612</t>
  </si>
  <si>
    <t>25</t>
  </si>
  <si>
    <t>2001782492</t>
  </si>
  <si>
    <t>-997861979</t>
  </si>
  <si>
    <t>(3,42*4)</t>
  </si>
  <si>
    <t>-501286272</t>
  </si>
  <si>
    <t>612218638</t>
  </si>
  <si>
    <t>-1662030278</t>
  </si>
  <si>
    <t>-615909312</t>
  </si>
  <si>
    <t>-603910782</t>
  </si>
  <si>
    <t>-1588798743</t>
  </si>
  <si>
    <t>-655384829</t>
  </si>
  <si>
    <t>26623519</t>
  </si>
  <si>
    <t>722714819</t>
  </si>
  <si>
    <t>1695279850</t>
  </si>
  <si>
    <t>-2131717306</t>
  </si>
  <si>
    <t>-270192257</t>
  </si>
  <si>
    <t>(((1,7*1)*4)*2)*2</t>
  </si>
  <si>
    <t>600984198</t>
  </si>
  <si>
    <t>27,2*1,1 'Přepočtené koeficientem množství</t>
  </si>
  <si>
    <t>125862865</t>
  </si>
  <si>
    <t>700937439</t>
  </si>
  <si>
    <t>1032810291</t>
  </si>
  <si>
    <t>-1601860710</t>
  </si>
  <si>
    <t>731962154</t>
  </si>
  <si>
    <t>-1649265187</t>
  </si>
  <si>
    <t>-789828254</t>
  </si>
  <si>
    <t>5782,91*0,05</t>
  </si>
  <si>
    <t>-169318335</t>
  </si>
  <si>
    <t>-729876722</t>
  </si>
  <si>
    <t>305072601</t>
  </si>
  <si>
    <t>733520248</t>
  </si>
  <si>
    <t>((10,2*4)+(7*4)+(4,6*10)+(29*2)+(13,8*11)+(6,6*4)+(6,7*7)+(5*6)+(15*6)+(6,5*8)+(4,5*12)+(14,5*2)+(6,5*18)+(22*2)+(18,7*2)+(14*2)+(6,9*10))*4</t>
  </si>
  <si>
    <t>-1659744863</t>
  </si>
  <si>
    <t>1503444774</t>
  </si>
  <si>
    <t>((10,2*4)+(7*4)+(4,6*6)+(29*2)+(13,8*11)+(6,5*18)+(22*2)+(18,7*2)+(14*2)+(6,9*10))*4</t>
  </si>
  <si>
    <t>-1149009223</t>
  </si>
  <si>
    <t>-1199087452</t>
  </si>
  <si>
    <t>-1116590758</t>
  </si>
  <si>
    <t>5 - Změna užívání dílny na kanceláře</t>
  </si>
  <si>
    <t>DPH 21%</t>
  </si>
  <si>
    <t xml:space="preserve">    776 - Podlahy povlakové</t>
  </si>
  <si>
    <t>952901111</t>
  </si>
  <si>
    <t>Vyčištění budov bytové a občanské výstavby při výšce podlaží do 4 m</t>
  </si>
  <si>
    <t>965081213.1</t>
  </si>
  <si>
    <t>Bourání nášlapných vrstev podlah</t>
  </si>
  <si>
    <t>5,25*5,85+6,25*6,55</t>
  </si>
  <si>
    <t>997013111</t>
  </si>
  <si>
    <t>Vnitrostaveništní doprava suti a vybouraných hmot pro budovy v do 6 m s použitím mechanizace</t>
  </si>
  <si>
    <t>2,543*9 "Přepočtené koeficientem množství</t>
  </si>
  <si>
    <t>997013871</t>
  </si>
  <si>
    <t>Poplatek za uložení stavebního odpadu na recyklační skládce (skládkovné) směsného stavebního a demoličního kód odpadu  17 09 04</t>
  </si>
  <si>
    <t>Poplatek za uložení stavebního odpadu na recyklační skládce (skládkovné) směsného stavebního a demoličního kód odpadu 17 09 04</t>
  </si>
  <si>
    <t>998011001</t>
  </si>
  <si>
    <t>Přesun hmot pro budovy zděné v do 6 m</t>
  </si>
  <si>
    <t>741701101</t>
  </si>
  <si>
    <t>Úpravy a doplnění elektroinstalace - osvětlení, vypínače, zásuvky, úpravy rozvaděče</t>
  </si>
  <si>
    <t>763111417</t>
  </si>
  <si>
    <t>SDK příčka tl 150 mm profil CW+UW 100 desky 2xA 12,5 s izolací EI 60 Rw do 56 dB</t>
  </si>
  <si>
    <t>(5,85+5,1+6,55)*2,95-1,6*3</t>
  </si>
  <si>
    <t>763111717</t>
  </si>
  <si>
    <t>SDK příčka základní penetrační nátěr (oboustranně)</t>
  </si>
  <si>
    <t>763181411</t>
  </si>
  <si>
    <t>Ztužující výplň otvoru pro dveře pro příčky do 2,75 m</t>
  </si>
  <si>
    <t>763431001</t>
  </si>
  <si>
    <t>Montáž minerálního podhledu s vyjímatelnými panely vel. do 0,36 m2 na zavěšený viditelný rošt</t>
  </si>
  <si>
    <t>5,1*(2,725+2,975)+6,55*(3,375+2,725)</t>
  </si>
  <si>
    <t>59036519</t>
  </si>
  <si>
    <t>deska podhledová minerální rovná bílá jemně texturovaná zvukově pohltivá tlumivá 15x600x600mm</t>
  </si>
  <si>
    <t>766660171</t>
  </si>
  <si>
    <t>Montáž dveřních křídel otvíravých jednokřídlových š do 0,8 m do obložkové zárubně</t>
  </si>
  <si>
    <t>61162086.1</t>
  </si>
  <si>
    <t>dveře jednokřídlé dřevotřískové povrch laminátový plné 800x1970-2100mm, vč. kování, prahu/lišty a ostatních doplňků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</si>
  <si>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</si>
  <si>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</si>
  <si>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</si>
  <si>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</t>
  </si>
  <si>
    <t>766701001</t>
  </si>
  <si>
    <t>Úprava stávajícího parapetu</t>
  </si>
  <si>
    <t>Přesun hmot tonážní pro konstrukce truhlářské v objektech v do 6 m</t>
  </si>
  <si>
    <t>776</t>
  </si>
  <si>
    <t>Podlahy povlakové - Podlahy povlakové</t>
  </si>
  <si>
    <t>776111115</t>
  </si>
  <si>
    <t>Broušení podkladu povlakových podlah před litím stěrky</t>
  </si>
  <si>
    <t>69,025</t>
  </si>
  <si>
    <t>776111311</t>
  </si>
  <si>
    <t>Vysátí podkladu povlakových podlah</t>
  </si>
  <si>
    <t>776121311</t>
  </si>
  <si>
    <t>Vodou ředitelná penetrace savého podkladu povlakových podlah ředěná v poměru 1:1</t>
  </si>
  <si>
    <t>776141121</t>
  </si>
  <si>
    <t>Vyrovnání podkladu povlakových podlah stěrkou pevnosti 30 MPa tl 3 mm</t>
  </si>
  <si>
    <t>776241121</t>
  </si>
  <si>
    <t>Lepení vzorovaných pásů ze sametového vinylu</t>
  </si>
  <si>
    <t>28411081</t>
  </si>
  <si>
    <t>vinyl sametový vyrobený systémem vločkování, digit tisk tl 4,3mm, nylon 6.6, hustota vlákna 70mil/m2, zátěž 33, R10, hořlavost Bfl S1, útlum 20dB</t>
  </si>
  <si>
    <t>776411111</t>
  </si>
  <si>
    <t>Montáž obvodových soklíků výšky do 80 mm</t>
  </si>
  <si>
    <t>m</t>
  </si>
  <si>
    <t>(5,1*2+2,275*2+2,975+6,55*2+3,375)*2+5,85-0,8*6</t>
  </si>
  <si>
    <t>28411009</t>
  </si>
  <si>
    <t>lišta soklová PVC 18x80mm</t>
  </si>
  <si>
    <t>69,45*1,1 "Přepočtené koeficientem množství</t>
  </si>
  <si>
    <t>998776101</t>
  </si>
  <si>
    <t>Přesun hmot tonážní pro podlahy povlakové v objektech v do 6 m</t>
  </si>
  <si>
    <t>60</t>
  </si>
  <si>
    <t>784121001</t>
  </si>
  <si>
    <t>Oškrabání malby v mísnostech výšky do 3,80 m</t>
  </si>
  <si>
    <t>62</t>
  </si>
  <si>
    <t>(6,55*2+3,375*2+2,725*3+2,975+5,1*2)*2,97-0,9*1,6*7</t>
  </si>
  <si>
    <t>784121011</t>
  </si>
  <si>
    <t>Rozmývání podkladu po oškrabání malby v místnostech výšky do 3,80 m</t>
  </si>
  <si>
    <t>64</t>
  </si>
  <si>
    <t>784211101</t>
  </si>
  <si>
    <t>Dvojnásobné bílé malby ze směsí za mokra výborně otěruvzdorných v místnostech výšky do 3,80 m</t>
  </si>
  <si>
    <t>66</t>
  </si>
  <si>
    <t>112,284+46,825*2</t>
  </si>
  <si>
    <t>6 - Změna užívání chodby na kanceláře</t>
  </si>
  <si>
    <t>619995001</t>
  </si>
  <si>
    <t>Začištění omítek kolem oken, dveří, podlah nebo obkladů</t>
  </si>
  <si>
    <t>(0,9+1,6)*2</t>
  </si>
  <si>
    <t>622385104</t>
  </si>
  <si>
    <t>Tenkovrstvá minerální omítka malých ploch do 1,0 m2 na stěnách</t>
  </si>
  <si>
    <t>3,9*4,2</t>
  </si>
  <si>
    <t>968082016</t>
  </si>
  <si>
    <t>Vybourání plastových rámů oken včetně křídel plochy přes 1 do 2 m2</t>
  </si>
  <si>
    <t>0,9*1,6</t>
  </si>
  <si>
    <t>971042651</t>
  </si>
  <si>
    <t>Vybourání otvorů v betonových příčkách a zdech pl do 4 m2</t>
  </si>
  <si>
    <t>0,9*1,6*0,25</t>
  </si>
  <si>
    <t>977211112</t>
  </si>
  <si>
    <t>Řezání stěnovou pilou ŽB kcí s výztuží průměru do 16 mm hl do 350 mm</t>
  </si>
  <si>
    <t>1,456*9 "Přepočtené koeficientem množství</t>
  </si>
  <si>
    <t>(3,8+4,2)*2,95-1,6</t>
  </si>
  <si>
    <t>766622132</t>
  </si>
  <si>
    <t>Montáž plastových oken plochy přes 1 m2 otevíravých výšky do 2,5 m s rámem do zdiva</t>
  </si>
  <si>
    <t>0,9*1,6*2</t>
  </si>
  <si>
    <t>61140054</t>
  </si>
  <si>
    <t>okno plastové otevíravé/sklopné trojsklo přes plochu 1m2 v 1,5-2,5m</t>
  </si>
  <si>
    <t>68</t>
  </si>
  <si>
    <t>35</t>
  </si>
  <si>
    <t>70</t>
  </si>
  <si>
    <t>(3,75+4,05)*2+3,95+4,2-0,8*2</t>
  </si>
  <si>
    <t>72</t>
  </si>
  <si>
    <t>22,15*1,1 "Přepočtené koeficientem množství</t>
  </si>
  <si>
    <t>74</t>
  </si>
  <si>
    <t>76</t>
  </si>
  <si>
    <t>(4,05+3,75)*2,97-0,9*1,6*3</t>
  </si>
  <si>
    <t>78</t>
  </si>
  <si>
    <t>80</t>
  </si>
  <si>
    <t>22*2+18,846</t>
  </si>
  <si>
    <t>7 - Stavební úpravy jídelny</t>
  </si>
  <si>
    <t xml:space="preserve">    781 - Dokončovací práce - obklady</t>
  </si>
  <si>
    <t>612131101</t>
  </si>
  <si>
    <t>Cementový postřik vnitřních stěn nanášený celoplošně ručně</t>
  </si>
  <si>
    <t>612142001</t>
  </si>
  <si>
    <t>Potažení vnitřních stěn sklovláknitým pletivem vtlačeným do tenkovrstvé hmoty</t>
  </si>
  <si>
    <t>8,4*2,1-1,2*1,15*2-0,8*1,15-1,8</t>
  </si>
  <si>
    <t>18,82</t>
  </si>
  <si>
    <t>612331121</t>
  </si>
  <si>
    <t>Cementová omítka hladká jednovrstvá vnitřních stěn nanášená ručně</t>
  </si>
  <si>
    <t>75,19-18,82</t>
  </si>
  <si>
    <t>7,05*8,7</t>
  </si>
  <si>
    <t>5,112*9 "Přepočtené koeficientem množství</t>
  </si>
  <si>
    <t>725311131.1</t>
  </si>
  <si>
    <t>Dřez dvojitý nerezový se zápachovou uzávěrkou nástavný 900x600 mm, vč. dopojení na rozvody vody a kanalizace</t>
  </si>
  <si>
    <t>763111411</t>
  </si>
  <si>
    <t>SDK příčka tl 100 mm profil CW+UW 50 desky 2xA 12,5 s izolací EI 60 Rw do 51 dB</t>
  </si>
  <si>
    <t>3,85*1</t>
  </si>
  <si>
    <t>763111713</t>
  </si>
  <si>
    <t>SDK příčka ukončení ve volném prostoru</t>
  </si>
  <si>
    <t>19,14+3,85</t>
  </si>
  <si>
    <t>763111751</t>
  </si>
  <si>
    <t>Příplatek k SDK příčce za plochu do 6 m2 jednotlivě</t>
  </si>
  <si>
    <t>763112315</t>
  </si>
  <si>
    <t>SDK příčka mezibytová tl 205 mm zdvojený profil CW+UW 75 desky 2xA 12,5 s dvojitou izolací EI 60 Rw do 64 dB</t>
  </si>
  <si>
    <t>8,4*2,95-1,2*1,2*2-0,8*1,2-1,8</t>
  </si>
  <si>
    <t>763164551</t>
  </si>
  <si>
    <t>SDK obklad kcí tvaru L š přes 0,8 m desky 1xA 12,5</t>
  </si>
  <si>
    <t>1,6*6,85</t>
  </si>
  <si>
    <t>763182313</t>
  </si>
  <si>
    <t>Ostění oken z desek v SDK konstrukci hloubky do 0,3 m</t>
  </si>
  <si>
    <t>1,2*10+0,8*2</t>
  </si>
  <si>
    <t>766411812</t>
  </si>
  <si>
    <t>Demontáž truhlářského obložení stěn z panelů plochy přes 1,5 m2</t>
  </si>
  <si>
    <t>"vč. parapetu a krytu radiátorů, vč. obložení VZT</t>
  </si>
  <si>
    <t>((6,85*2+8,7+0,4*4+1,4*2+0,6)*2,95-1,2*1,2*2-1,2*0,8-1,8)*1,2</t>
  </si>
  <si>
    <t>766622211.1</t>
  </si>
  <si>
    <t>Montáž plastových podávacích oken s rámem do sádrokartonové konstrukce</t>
  </si>
  <si>
    <t>61140052.1</t>
  </si>
  <si>
    <t>okno plastové podávací</t>
  </si>
  <si>
    <t>1,2*1,2*2+1,2*0,8</t>
  </si>
  <si>
    <t>766660172</t>
  </si>
  <si>
    <t>Montáž dveřních křídel otvíravých jednokřídlových š přes 0,8 m do obložkové zárubně</t>
  </si>
  <si>
    <t>61162087.1</t>
  </si>
  <si>
    <t>dveře jednokřídlé dřevotřískové povrch laminátový plné 900x1970-2100mm, vč. kování, prahu/lišty a ostatních doplňků</t>
  </si>
  <si>
    <t>766682112</t>
  </si>
  <si>
    <t>Montáž zárubní obložkových pro dveře jednokřídlové tl stěny do 350 mm</t>
  </si>
  <si>
    <t>61182308</t>
  </si>
  <si>
    <t>zárubeň jednokřídlá obložková s laminátovým povrchem tl stěny 160-250mm rozměru 600-1100/1970, 2100mm</t>
  </si>
  <si>
    <t>61,335</t>
  </si>
  <si>
    <t>781</t>
  </si>
  <si>
    <t>Dokončovací práce - obklady - Dokončovací práce - obklady</t>
  </si>
  <si>
    <t>781121011</t>
  </si>
  <si>
    <t>Nátěr penetrační na stěnu</t>
  </si>
  <si>
    <t>68,53+3,9*1,05*2</t>
  </si>
  <si>
    <t>781474112</t>
  </si>
  <si>
    <t>Montáž obkladů vnitřních keramických hladkých do 12 ks/m2 lepených flexibilním lepidlem</t>
  </si>
  <si>
    <t>82</t>
  </si>
  <si>
    <t>56,37+12,16+3,9*1,05*2</t>
  </si>
  <si>
    <t>59761026</t>
  </si>
  <si>
    <t>obklad keramický hladký do 12ks/m2</t>
  </si>
  <si>
    <t>84</t>
  </si>
  <si>
    <t>76,72*1,1 "Přepočtené koeficientem množství</t>
  </si>
  <si>
    <t>781991001</t>
  </si>
  <si>
    <t>Ostatní náklady oddílu 781 (např. lišty, řezání, prostupy, tmely .) přepočtené na m2 obkládané plochy</t>
  </si>
  <si>
    <t>86</t>
  </si>
  <si>
    <t>998781101</t>
  </si>
  <si>
    <t>Přesun hmot tonážní pro obklady keramické v objektech v do 6 m</t>
  </si>
  <si>
    <t>88</t>
  </si>
  <si>
    <t>90</t>
  </si>
  <si>
    <t>92</t>
  </si>
  <si>
    <t>784181121</t>
  </si>
  <si>
    <t>Hloubková jednonásobná bezbarvá penetrace podkladu v místnostech výšky do 3,80 m</t>
  </si>
  <si>
    <t>94</t>
  </si>
  <si>
    <t>(6,85+8,7/2+1,4+0,2)*2*(2,95-2,1)-0,7*2,1*2</t>
  </si>
  <si>
    <t>96</t>
  </si>
  <si>
    <t>(6,85+8,7+1,4+0,2)*2*(2,95-2,1)-0,7*2,1*2+61,335+19,14</t>
  </si>
  <si>
    <t>2 - Elektro</t>
  </si>
  <si>
    <t>1 - 1NP-položky</t>
  </si>
  <si>
    <t>D1 - Elektromateriál</t>
  </si>
  <si>
    <t>D2 - Silnoproud</t>
  </si>
  <si>
    <t>D4 - Rozvaděče</t>
  </si>
  <si>
    <t>D5 - Elektromontáže</t>
  </si>
  <si>
    <t>D6 - Práce v HZS</t>
  </si>
  <si>
    <t>D7 - Výchozí revize</t>
  </si>
  <si>
    <t>D1</t>
  </si>
  <si>
    <t>Elektromateriál - Elektromateriál</t>
  </si>
  <si>
    <t>D2</t>
  </si>
  <si>
    <t>Silnoproud - Silnoproud</t>
  </si>
  <si>
    <t>Pol1</t>
  </si>
  <si>
    <t>Lišta instalační LHD 60*40 HD</t>
  </si>
  <si>
    <t>Pol2</t>
  </si>
  <si>
    <t>Lišta instalační LHD 40*20 HD</t>
  </si>
  <si>
    <t>Pol3</t>
  </si>
  <si>
    <t>CXKH-R-J  5*6</t>
  </si>
  <si>
    <t>CXKH-R-J 5*6</t>
  </si>
  <si>
    <t>Pol4</t>
  </si>
  <si>
    <t>CXKH-R-J  3* 2.5</t>
  </si>
  <si>
    <t>CXKH-R-J 3* 2.5</t>
  </si>
  <si>
    <t>Pol5</t>
  </si>
  <si>
    <t>CXKH-R-J  3* 1.5</t>
  </si>
  <si>
    <t>CXKH-R-J 3* 1.5</t>
  </si>
  <si>
    <t>Pol6</t>
  </si>
  <si>
    <t>Vodič HO7V-U 6 Zz</t>
  </si>
  <si>
    <t>Pol7</t>
  </si>
  <si>
    <t>Krabice přístrojová KP 64/LD HF_HA</t>
  </si>
  <si>
    <t>Pol8</t>
  </si>
  <si>
    <t>Krabice univerzální KU 64/LD HF_HA</t>
  </si>
  <si>
    <t>Pol9</t>
  </si>
  <si>
    <t>WAGO 222-415 krab.svorka třívodič.2,5</t>
  </si>
  <si>
    <t>Pol10</t>
  </si>
  <si>
    <t>Vypínač osvětlení Č.1</t>
  </si>
  <si>
    <t>Pol11</t>
  </si>
  <si>
    <t>Zásuvka vestavná 1*230V/16A</t>
  </si>
  <si>
    <t>Pol12</t>
  </si>
  <si>
    <t>Zásuvka vestavná 1*230V/16A IP44</t>
  </si>
  <si>
    <t>B</t>
  </si>
  <si>
    <t>LED svítidlo přisazené, ESO2000RSKO, 20W, 2200Lm</t>
  </si>
  <si>
    <t>NP1</t>
  </si>
  <si>
    <t>LED svítidlo nouzové s piktogramem 3W, 1h</t>
  </si>
  <si>
    <t>D4</t>
  </si>
  <si>
    <t>Rozvaděče - Rozvaděče</t>
  </si>
  <si>
    <t>Pol15</t>
  </si>
  <si>
    <t>Rozvodnice nástěnná, 3x 12 modulů</t>
  </si>
  <si>
    <t>Pol16</t>
  </si>
  <si>
    <t>Vypínač 3P/40A</t>
  </si>
  <si>
    <t>Pol17</t>
  </si>
  <si>
    <t>Jistič s proudovým chráničem B10-003/AC</t>
  </si>
  <si>
    <t>Pol18</t>
  </si>
  <si>
    <t>Jistič s proudovým chráničem B16-003/AC</t>
  </si>
  <si>
    <t>Pol19</t>
  </si>
  <si>
    <t>Svorka WK2,5</t>
  </si>
  <si>
    <t>Pol20</t>
  </si>
  <si>
    <t>Svorka WK2,5PE</t>
  </si>
  <si>
    <t>D5</t>
  </si>
  <si>
    <t>Elektromontáže - Elektromontáže</t>
  </si>
  <si>
    <t>210 010104</t>
  </si>
  <si>
    <t>Lišta elektroinst. z PH, pevná vč. spojek, ohybů, rohů L60</t>
  </si>
  <si>
    <t>210 010102</t>
  </si>
  <si>
    <t>Lišta elektroinst. z PH, pevná vč. spojek, ohybů, rohůL40</t>
  </si>
  <si>
    <t>210 810053</t>
  </si>
  <si>
    <t>CYKY-CYKYm 750V do 4*10 pevně uložený</t>
  </si>
  <si>
    <t>210 810046</t>
  </si>
  <si>
    <t>CYKY-CYKYm 750V do 3*2.5 pevně uložený</t>
  </si>
  <si>
    <t>210 810045</t>
  </si>
  <si>
    <t>CYKY-CYKYm 750V do 3*1.5 pevně uložený</t>
  </si>
  <si>
    <t>210 800547</t>
  </si>
  <si>
    <t>CY 6 pevně uložený</t>
  </si>
  <si>
    <t>210 010301</t>
  </si>
  <si>
    <t>Krabice přístrojová bez zapojení</t>
  </si>
  <si>
    <t>210 010321</t>
  </si>
  <si>
    <t>Krabice odbočná s víčkem, svorkovnicí vč. Zapojení</t>
  </si>
  <si>
    <t>210 110001</t>
  </si>
  <si>
    <t>Spínač - řazení 1/2</t>
  </si>
  <si>
    <t>210 111021</t>
  </si>
  <si>
    <t>Domovní zásuvka polozapuštěná 16A 230V</t>
  </si>
  <si>
    <t>210 201020</t>
  </si>
  <si>
    <t>Svítidla zářivková montáž</t>
  </si>
  <si>
    <t>210200043</t>
  </si>
  <si>
    <t>Svítidla žárovková nouzové</t>
  </si>
  <si>
    <t>210 190002</t>
  </si>
  <si>
    <t>Montáž oceloplechových rozvodnic 50 kg</t>
  </si>
  <si>
    <t>E-2000-1</t>
  </si>
  <si>
    <t>Jistič jednopólový a trojpólový IJV, IJM</t>
  </si>
  <si>
    <t>P-0250-2</t>
  </si>
  <si>
    <t>Svorky a svorkovnice zapojené</t>
  </si>
  <si>
    <t>D6</t>
  </si>
  <si>
    <t>Práce v HZS - Práce v HZS</t>
  </si>
  <si>
    <t>Pol21</t>
  </si>
  <si>
    <t>Napojení na svájící instalaci</t>
  </si>
  <si>
    <t>hod</t>
  </si>
  <si>
    <t>D7</t>
  </si>
  <si>
    <t>Výchozí revize - Výchozí revize</t>
  </si>
  <si>
    <t>Pol22</t>
  </si>
  <si>
    <t>Výchozí revize</t>
  </si>
  <si>
    <t>Pol23</t>
  </si>
  <si>
    <t>Typové zkoušky rozvaděče</t>
  </si>
  <si>
    <t>090001000.R</t>
  </si>
  <si>
    <t>Ztížené výrobní podmínky</t>
  </si>
  <si>
    <t>kpl.</t>
  </si>
  <si>
    <t>20366228</t>
  </si>
  <si>
    <t>Ostatní náklady</t>
  </si>
  <si>
    <t>090001000.R1</t>
  </si>
  <si>
    <t>Přidružené pracovní výkony</t>
  </si>
  <si>
    <t>-1099585946</t>
  </si>
  <si>
    <t>090001000.R2</t>
  </si>
  <si>
    <t>Drobný materiál</t>
  </si>
  <si>
    <t>1616646948</t>
  </si>
  <si>
    <t>090001000.R3</t>
  </si>
  <si>
    <t>Provoz investora</t>
  </si>
  <si>
    <t>1764907849</t>
  </si>
  <si>
    <t>090001000.R4</t>
  </si>
  <si>
    <t>Ostatní náklady, PD skut. provedení</t>
  </si>
  <si>
    <t>963668125</t>
  </si>
  <si>
    <t>2 - 2NP-položky</t>
  </si>
  <si>
    <t>D5 - RMO-1.1</t>
  </si>
  <si>
    <t>D6 - RMO-2.1</t>
  </si>
  <si>
    <t>D7 - RMO-3.1</t>
  </si>
  <si>
    <t>D8 - Elektromontáže</t>
  </si>
  <si>
    <t>D9 - Práce v HZS</t>
  </si>
  <si>
    <t>D10 - Výchozí revize</t>
  </si>
  <si>
    <t>Pol24</t>
  </si>
  <si>
    <t>Lišta instalační EKE 140*60 HD</t>
  </si>
  <si>
    <t>Pol25</t>
  </si>
  <si>
    <t>Parapetní kanál PK 110X70 D_HD</t>
  </si>
  <si>
    <t>Pol26</t>
  </si>
  <si>
    <t>CXKH-R-J  5*10</t>
  </si>
  <si>
    <t>CXKH-R-J 5*10</t>
  </si>
  <si>
    <t>Pol27</t>
  </si>
  <si>
    <t>Krabice do par. žlabu KP PK</t>
  </si>
  <si>
    <t>Pol28</t>
  </si>
  <si>
    <t>Vypínač servisní 20A</t>
  </si>
  <si>
    <t>Pol29</t>
  </si>
  <si>
    <t>Zásuvka vestavná 1*230V/16A SPD T3, zvuková sig.</t>
  </si>
  <si>
    <t>A</t>
  </si>
  <si>
    <t>LED svítidlo přisazené, ESO4000RSKO, 38W, 4400Lm</t>
  </si>
  <si>
    <t>LED</t>
  </si>
  <si>
    <t>LED svítidlo výklopné GANYS 15W, bílá 4100K, 1200Lm</t>
  </si>
  <si>
    <t>N1</t>
  </si>
  <si>
    <t>LED svítidlo nouzové s plošnou optikou 3W, 1h</t>
  </si>
  <si>
    <t>-208433879</t>
  </si>
  <si>
    <t>75</t>
  </si>
  <si>
    <t>VCEOY 75-5,6</t>
  </si>
  <si>
    <t>-204470503</t>
  </si>
  <si>
    <t>-1495057307</t>
  </si>
  <si>
    <t>77</t>
  </si>
  <si>
    <t>Pol4.3</t>
  </si>
  <si>
    <t>5011-A3303 zásuvka TV+SAT komplet</t>
  </si>
  <si>
    <t>1558602039</t>
  </si>
  <si>
    <t>Pol5.3</t>
  </si>
  <si>
    <t>Rozvaděč WST 500x400x155mm</t>
  </si>
  <si>
    <t>959790102</t>
  </si>
  <si>
    <t>79</t>
  </si>
  <si>
    <t>Pol6.3</t>
  </si>
  <si>
    <t>Domovní zesilovač IKUSI NBS 804-C48</t>
  </si>
  <si>
    <t>-355974501</t>
  </si>
  <si>
    <t>Rozbočovač SAT FVS8 8x</t>
  </si>
  <si>
    <t>-976857903</t>
  </si>
  <si>
    <t>RMO-1.1 - RMO-1.1</t>
  </si>
  <si>
    <t>Pol40</t>
  </si>
  <si>
    <t>Oceloplechová nástěnná rozvodnice 5x24</t>
  </si>
  <si>
    <t>Pol41</t>
  </si>
  <si>
    <t>Svodič přepětí B+C TNS 275/25kA</t>
  </si>
  <si>
    <t>RMO-2.1 - RMO-2.1</t>
  </si>
  <si>
    <t>RMO-3.1 - RMO-3.1</t>
  </si>
  <si>
    <t>98</t>
  </si>
  <si>
    <t>100</t>
  </si>
  <si>
    <t>102</t>
  </si>
  <si>
    <t>104</t>
  </si>
  <si>
    <t>106</t>
  </si>
  <si>
    <t>D8</t>
  </si>
  <si>
    <t>210 010106</t>
  </si>
  <si>
    <t>Lišta elektroinst. z PH, pevná vč. spojek, ohybů, rohů L80</t>
  </si>
  <si>
    <t>108</t>
  </si>
  <si>
    <t>210 020352</t>
  </si>
  <si>
    <t>Kabel.žlab ze sklolaminátu  100 x 100 mm vč. víka</t>
  </si>
  <si>
    <t>110</t>
  </si>
  <si>
    <t>Kabel.žlab ze sklolaminátu 100 x 100 mm vč. víka</t>
  </si>
  <si>
    <t>112</t>
  </si>
  <si>
    <t>114</t>
  </si>
  <si>
    <t>116</t>
  </si>
  <si>
    <t>118</t>
  </si>
  <si>
    <t>120</t>
  </si>
  <si>
    <t>122</t>
  </si>
  <si>
    <t>124</t>
  </si>
  <si>
    <t>210 110006</t>
  </si>
  <si>
    <t>Spínač trojpólový 16, 25 A - řazení 3</t>
  </si>
  <si>
    <t>126</t>
  </si>
  <si>
    <t>128</t>
  </si>
  <si>
    <t>130</t>
  </si>
  <si>
    <t>132</t>
  </si>
  <si>
    <t>81</t>
  </si>
  <si>
    <t>Pol8.2</t>
  </si>
  <si>
    <t>1390945278</t>
  </si>
  <si>
    <t>Pol9.2</t>
  </si>
  <si>
    <t>Kabel datový UTP, JYTY, JY(S)TY v trubkách</t>
  </si>
  <si>
    <t>630224501</t>
  </si>
  <si>
    <t>83</t>
  </si>
  <si>
    <t>Pol10.2</t>
  </si>
  <si>
    <t>-190162520</t>
  </si>
  <si>
    <t>Pol11.2</t>
  </si>
  <si>
    <t>Montáž účastnické zásuvky TV, DATA</t>
  </si>
  <si>
    <t>-1599434474</t>
  </si>
  <si>
    <t>85</t>
  </si>
  <si>
    <t>Montáž a zapojení STA skříně</t>
  </si>
  <si>
    <t>870233787</t>
  </si>
  <si>
    <t>Pol13</t>
  </si>
  <si>
    <t>Kabel UTP CAT.6a</t>
  </si>
  <si>
    <t>-1321949615</t>
  </si>
  <si>
    <t>210 190003</t>
  </si>
  <si>
    <t>Montáž oceloplechových rozvodnic 100 kg</t>
  </si>
  <si>
    <t>150</t>
  </si>
  <si>
    <t>I-6703-1</t>
  </si>
  <si>
    <t>Svodiče přepětí</t>
  </si>
  <si>
    <t>152</t>
  </si>
  <si>
    <t>154</t>
  </si>
  <si>
    <t>156</t>
  </si>
  <si>
    <t>158</t>
  </si>
  <si>
    <t>160</t>
  </si>
  <si>
    <t>59</t>
  </si>
  <si>
    <t>162</t>
  </si>
  <si>
    <t>164</t>
  </si>
  <si>
    <t>61</t>
  </si>
  <si>
    <t>166</t>
  </si>
  <si>
    <t>168</t>
  </si>
  <si>
    <t>63</t>
  </si>
  <si>
    <t>170</t>
  </si>
  <si>
    <t>172</t>
  </si>
  <si>
    <t>D9</t>
  </si>
  <si>
    <t>65</t>
  </si>
  <si>
    <t>174</t>
  </si>
  <si>
    <t>D10</t>
  </si>
  <si>
    <t>176</t>
  </si>
  <si>
    <t>67</t>
  </si>
  <si>
    <t>178</t>
  </si>
  <si>
    <t>090001000.R.1</t>
  </si>
  <si>
    <t>518808736</t>
  </si>
  <si>
    <t>93</t>
  </si>
  <si>
    <t>090001000.R1.1</t>
  </si>
  <si>
    <t>-1200197720</t>
  </si>
  <si>
    <t>090001000.R2.1</t>
  </si>
  <si>
    <t>-2000586760</t>
  </si>
  <si>
    <t>95</t>
  </si>
  <si>
    <t>090001000.R3.1</t>
  </si>
  <si>
    <t>1230753848</t>
  </si>
  <si>
    <t>090001000.R4.1</t>
  </si>
  <si>
    <t>-1044729400</t>
  </si>
  <si>
    <t>3 - 3NP-položky</t>
  </si>
  <si>
    <t>574835975</t>
  </si>
  <si>
    <t>-694335244</t>
  </si>
  <si>
    <t>566459665</t>
  </si>
  <si>
    <t>Pol4.1</t>
  </si>
  <si>
    <t>775323915</t>
  </si>
  <si>
    <t>Pol5.1</t>
  </si>
  <si>
    <t>1470834116</t>
  </si>
  <si>
    <t>Pol6.1</t>
  </si>
  <si>
    <t>1081102146</t>
  </si>
  <si>
    <t>2050150268</t>
  </si>
  <si>
    <t>Pol8.1</t>
  </si>
  <si>
    <t>1205206446</t>
  </si>
  <si>
    <t>Pol9.1</t>
  </si>
  <si>
    <t>202763825</t>
  </si>
  <si>
    <t>Pol10.1</t>
  </si>
  <si>
    <t>1966991939</t>
  </si>
  <si>
    <t>Pol11.1</t>
  </si>
  <si>
    <t>1811993650</t>
  </si>
  <si>
    <t>-2010551810</t>
  </si>
  <si>
    <t>1995367375</t>
  </si>
  <si>
    <t>87</t>
  </si>
  <si>
    <t>-1283768736</t>
  </si>
  <si>
    <t>1736347180</t>
  </si>
  <si>
    <t>89</t>
  </si>
  <si>
    <t>904829070</t>
  </si>
  <si>
    <t>41888319</t>
  </si>
  <si>
    <t>91</t>
  </si>
  <si>
    <t>1316144362</t>
  </si>
  <si>
    <t>4 - 4NP-položky</t>
  </si>
  <si>
    <t>-1007241512</t>
  </si>
  <si>
    <t>-1483616883</t>
  </si>
  <si>
    <t>-1604285423</t>
  </si>
  <si>
    <t>135983692</t>
  </si>
  <si>
    <t>-750793027</t>
  </si>
  <si>
    <t>1995893335</t>
  </si>
  <si>
    <t>942352006</t>
  </si>
  <si>
    <t>-1542133947</t>
  </si>
  <si>
    <t>-604439699</t>
  </si>
  <si>
    <t>806696935</t>
  </si>
  <si>
    <t>-4790553</t>
  </si>
  <si>
    <t>-1215021983</t>
  </si>
  <si>
    <t>-786964010</t>
  </si>
  <si>
    <t>1002263206</t>
  </si>
  <si>
    <t>-385739922</t>
  </si>
  <si>
    <t>-894111173</t>
  </si>
  <si>
    <t>-568683634</t>
  </si>
  <si>
    <t>1368976511</t>
  </si>
  <si>
    <t>3 - ZTI</t>
  </si>
  <si>
    <t xml:space="preserve">    722 - Zdravotechnika - vnitřní vodovod</t>
  </si>
  <si>
    <t>HZS - Hodinové zúčtovací sazby</t>
  </si>
  <si>
    <t>722</t>
  </si>
  <si>
    <t>Zdravotechnika - vnitřní vodovod - Zdravotechnika - vnitřní vodovod</t>
  </si>
  <si>
    <t>722130919</t>
  </si>
  <si>
    <t>Potrubí pozinkované závitové přeřezání ocelové trubky DN přes 50 do 100</t>
  </si>
  <si>
    <t>1511975116</t>
  </si>
  <si>
    <t>Opravy vodovodního potrubí z ocelových trubek pozinkovaných závitových přeřezání ocelové trubky přes 50 do DN 100</t>
  </si>
  <si>
    <t>https://podminky.urs.cz/item/CS_URS_2021_02/722130919</t>
  </si>
  <si>
    <t>722131938</t>
  </si>
  <si>
    <t>Potrubí pozinkované závitové propojení potrubí DN 80</t>
  </si>
  <si>
    <t>653403679</t>
  </si>
  <si>
    <t>Opravy vodovodního potrubí z ocelových trubek pozinkovaných závitových propojení dosavadního potrubí DN 80</t>
  </si>
  <si>
    <t>https://podminky.urs.cz/item/CS_URS_2021_02/722131938</t>
  </si>
  <si>
    <t>722170801</t>
  </si>
  <si>
    <t>Demontáž rozvodů vody z plastů D do 25</t>
  </si>
  <si>
    <t>1211629531</t>
  </si>
  <si>
    <t>Demontáž rozvodů vody z plastů do Ø 25 mm</t>
  </si>
  <si>
    <t>https://podminky.urs.cz/item/CS_URS_2021_02/722170801</t>
  </si>
  <si>
    <t>722170804</t>
  </si>
  <si>
    <t>Demontáž rozvodů vody z plastů D přes 25 do 50</t>
  </si>
  <si>
    <t>1512669530</t>
  </si>
  <si>
    <t>Demontáž rozvodů vody z plastů přes 25 do Ø 50 mm</t>
  </si>
  <si>
    <t>https://podminky.urs.cz/item/CS_URS_2021_02/722170804</t>
  </si>
  <si>
    <t>722171912</t>
  </si>
  <si>
    <t>Potrubí plastové odříznutí trubky D přes 16 do 20 mm</t>
  </si>
  <si>
    <t>824867949</t>
  </si>
  <si>
    <t>Odříznutí trubky nebo tvarovky u rozvodů vody z plastů D přes 16 do 20 mm</t>
  </si>
  <si>
    <t>https://podminky.urs.cz/item/CS_URS_2021_02/722171912</t>
  </si>
  <si>
    <t>2+3+13</t>
  </si>
  <si>
    <t>722171913</t>
  </si>
  <si>
    <t>Potrubí plastové odříznutí trubky D přes 20 do 25 mm</t>
  </si>
  <si>
    <t>-327834974</t>
  </si>
  <si>
    <t>Odříznutí trubky nebo tvarovky u rozvodů vody z plastů D přes 20 do 25 mm</t>
  </si>
  <si>
    <t>https://podminky.urs.cz/item/CS_URS_2021_02/722171913</t>
  </si>
  <si>
    <t>5+3+4</t>
  </si>
  <si>
    <t>722171914</t>
  </si>
  <si>
    <t>Potrubí plastové odříznutí trubky D přes 25 do 32 mm</t>
  </si>
  <si>
    <t>-1480415489</t>
  </si>
  <si>
    <t>Odříznutí trubky nebo tvarovky u rozvodů vody z plastů D přes 25 do 32 mm</t>
  </si>
  <si>
    <t>https://podminky.urs.cz/item/CS_URS_2021_02/722171914</t>
  </si>
  <si>
    <t>3+3</t>
  </si>
  <si>
    <t>722171915</t>
  </si>
  <si>
    <t>Potrubí plastové odříznutí trubky D přes 32 do 40 mm</t>
  </si>
  <si>
    <t>-50118575</t>
  </si>
  <si>
    <t>Odříznutí trubky nebo tvarovky u rozvodů vody z plastů D přes 32 do 40 mm</t>
  </si>
  <si>
    <t>https://podminky.urs.cz/item/CS_URS_2021_02/722171915</t>
  </si>
  <si>
    <t>8+11+2</t>
  </si>
  <si>
    <t>722171916</t>
  </si>
  <si>
    <t>Potrubí plastové odříznutí trubky D přes 40 do 50 mm</t>
  </si>
  <si>
    <t>-2138790281</t>
  </si>
  <si>
    <t>Odříznutí trubky nebo tvarovky u rozvodů vody z plastů D přes 40 do 50 mm</t>
  </si>
  <si>
    <t>https://podminky.urs.cz/item/CS_URS_2021_02/722171916</t>
  </si>
  <si>
    <t>3+2</t>
  </si>
  <si>
    <t>722173912</t>
  </si>
  <si>
    <t>Potrubí plastové spoje svar polyfuze D přes 16 do 20 mm</t>
  </si>
  <si>
    <t>-1827287155</t>
  </si>
  <si>
    <t>Spoje rozvodů vody z plastů svary polyfuzí D přes 16 do 20 mm</t>
  </si>
  <si>
    <t>https://podminky.urs.cz/item/CS_URS_2021_02/722173912</t>
  </si>
  <si>
    <t>2*2</t>
  </si>
  <si>
    <t>3*2</t>
  </si>
  <si>
    <t>13*2</t>
  </si>
  <si>
    <t>722173913</t>
  </si>
  <si>
    <t>Potrubí plastové spoje svar polyfuze D přes 20 do 25 mm</t>
  </si>
  <si>
    <t>-908644906</t>
  </si>
  <si>
    <t>Spoje rozvodů vody z plastů svary polyfuzí D přes 20 do 25 mm</t>
  </si>
  <si>
    <t>https://podminky.urs.cz/item/CS_URS_2021_02/722173913</t>
  </si>
  <si>
    <t>5*2</t>
  </si>
  <si>
    <t>4*2</t>
  </si>
  <si>
    <t>722173914</t>
  </si>
  <si>
    <t>Potrubí plastové spoje svar polyfuze D přes 25 do 32 mm</t>
  </si>
  <si>
    <t>524724240</t>
  </si>
  <si>
    <t>Spoje rozvodů vody z plastů svary polyfuzí D přes 25 do 32 mm</t>
  </si>
  <si>
    <t>https://podminky.urs.cz/item/CS_URS_2021_02/722173914</t>
  </si>
  <si>
    <t>722173915</t>
  </si>
  <si>
    <t>Potrubí plastové spoje svar polyfuze D přes 32 do 40 mm</t>
  </si>
  <si>
    <t>-889237734</t>
  </si>
  <si>
    <t>Spoje rozvodů vody z plastů svary polyfuzí D přes 32 do 40 mm</t>
  </si>
  <si>
    <t>https://podminky.urs.cz/item/CS_URS_2021_02/722173915</t>
  </si>
  <si>
    <t>8*2</t>
  </si>
  <si>
    <t>11*2</t>
  </si>
  <si>
    <t>722173916</t>
  </si>
  <si>
    <t>Potrubí plastové spoje svar polyfuze D přes 40 do 50 mm</t>
  </si>
  <si>
    <t>-667047526</t>
  </si>
  <si>
    <t>Spoje rozvodů vody z plastů svary polyfuzí D přes 40 do 50 mm</t>
  </si>
  <si>
    <t>https://podminky.urs.cz/item/CS_URS_2021_02/722173916</t>
  </si>
  <si>
    <t>722174022</t>
  </si>
  <si>
    <t>Potrubí vodovodní plastové PPR svar polyfúze PN 20 D 20x3,4 mm</t>
  </si>
  <si>
    <t>-1198995857</t>
  </si>
  <si>
    <t>Potrubí z plastových trubek z polypropylenu PPR svařovaných polyfúzně PN 20 (SDR 6) D 20 x 3,4</t>
  </si>
  <si>
    <t>https://podminky.urs.cz/item/CS_URS_2021_02/722174022</t>
  </si>
  <si>
    <t>722174023</t>
  </si>
  <si>
    <t>Potrubí vodovodní plastové PPR svar polyfúze PN 20 D 25x4,2 mm</t>
  </si>
  <si>
    <t>-527495510</t>
  </si>
  <si>
    <t>Potrubí z plastových trubek z polypropylenu PPR svařovaných polyfúzně PN 20 (SDR 6) D 25 x 4,2</t>
  </si>
  <si>
    <t>https://podminky.urs.cz/item/CS_URS_2021_02/722174023</t>
  </si>
  <si>
    <t>722174024</t>
  </si>
  <si>
    <t>Potrubí vodovodní plastové PPR svar polyfúze PN 20 D 32x5,4 mm</t>
  </si>
  <si>
    <t>-1867592116</t>
  </si>
  <si>
    <t>Potrubí z plastových trubek z polypropylenu PPR svařovaných polyfúzně PN 20 (SDR 6) D 32 x 5,4</t>
  </si>
  <si>
    <t>https://podminky.urs.cz/item/CS_URS_2021_02/722174024</t>
  </si>
  <si>
    <t>722174025</t>
  </si>
  <si>
    <t>Potrubí vodovodní plastové PPR svar polyfúze PN 20 D 40x6,7 mm</t>
  </si>
  <si>
    <t>-1827019927</t>
  </si>
  <si>
    <t>Potrubí z plastových trubek z polypropylenu PPR svařovaných polyfúzně PN 20 (SDR 6) D 40 x 6,7</t>
  </si>
  <si>
    <t>https://podminky.urs.cz/item/CS_URS_2021_02/722174025</t>
  </si>
  <si>
    <t>722174026</t>
  </si>
  <si>
    <t>Potrubí vodovodní plastové PPR svar polyfúze PN 20 D 50x8,4 mm</t>
  </si>
  <si>
    <t>2122441918</t>
  </si>
  <si>
    <t>Potrubí z plastových trubek z polypropylenu PPR svařovaných polyfúzně PN 20 (SDR 6) D 50 x 8,3</t>
  </si>
  <si>
    <t>https://podminky.urs.cz/item/CS_URS_2021_02/722174026</t>
  </si>
  <si>
    <t>722179191</t>
  </si>
  <si>
    <t>Příplatek k rozvodu vody z plastů za malý rozsah prací na zakázce do 20 m</t>
  </si>
  <si>
    <t>1275151580</t>
  </si>
  <si>
    <t>Příplatek k ceně rozvody vody z plastů za práce malého rozsahu na zakázce do 20 m rozvodu</t>
  </si>
  <si>
    <t>https://podminky.urs.cz/item/CS_URS_2021_02/722179191</t>
  </si>
  <si>
    <t>722190901</t>
  </si>
  <si>
    <t>Uzavření nebo otevření vodovodního potrubí při opravách</t>
  </si>
  <si>
    <t>593287977</t>
  </si>
  <si>
    <t>Opravy ostatní uzavření nebo otevření vodovodního potrubí při opravách včetně vypuštění a napuštění</t>
  </si>
  <si>
    <t>https://podminky.urs.cz/item/CS_URS_2021_02/722190901</t>
  </si>
  <si>
    <t>2+5+3+8+3</t>
  </si>
  <si>
    <t>3+3+3+11+2</t>
  </si>
  <si>
    <t>13+4+2</t>
  </si>
  <si>
    <t>722220231</t>
  </si>
  <si>
    <t>Přechodka dGK PPR PN 20 D 20 x G 1/2" s kovovým vnitřním závitem</t>
  </si>
  <si>
    <t>-1487321601</t>
  </si>
  <si>
    <t>Armatury s jedním závitem přechodové tvarovky PPR, PN 20 (SDR 6) s kovovým závitem vnitřním přechodky dGK D 20 x G 1/2"</t>
  </si>
  <si>
    <t>https://podminky.urs.cz/item/CS_URS_2021_02/722220231</t>
  </si>
  <si>
    <t>722220232</t>
  </si>
  <si>
    <t>Přechodka dGK PPR PN 20 D 25 x G 3/4" s kovovým vnitřním závitem</t>
  </si>
  <si>
    <t>-1469381771</t>
  </si>
  <si>
    <t>Armatury s jedním závitem přechodové tvarovky PPR, PN 20 (SDR 6) s kovovým závitem vnitřním přechodky dGK D 25 x G 3/4"</t>
  </si>
  <si>
    <t>https://podminky.urs.cz/item/CS_URS_2021_02/722220232</t>
  </si>
  <si>
    <t>722220233</t>
  </si>
  <si>
    <t>Přechodka dGK PPR PN 20 D 32 x G 1" s kovovým vnitřním závitem</t>
  </si>
  <si>
    <t>158898185</t>
  </si>
  <si>
    <t>Armatury s jedním závitem přechodové tvarovky PPR, PN 20 (SDR 6) s kovovým závitem vnitřním přechodky dGK D 32 x G 1"</t>
  </si>
  <si>
    <t>https://podminky.urs.cz/item/CS_URS_2021_02/722220233</t>
  </si>
  <si>
    <t>722220234</t>
  </si>
  <si>
    <t>Přechodka dGK PPR PN 20 D 40 x G 5/4" s kovovým vnitřním závitem</t>
  </si>
  <si>
    <t>-1317416556</t>
  </si>
  <si>
    <t>Armatury s jedním závitem přechodové tvarovky PPR, PN 20 (SDR 6) s kovovým závitem vnitřním přechodky dGK D 40 x G 5/4"</t>
  </si>
  <si>
    <t>https://podminky.urs.cz/item/CS_URS_2021_02/722220234</t>
  </si>
  <si>
    <t>722220235</t>
  </si>
  <si>
    <t>Přechodka dGK PPR PN 20 D 50 x G 6/4" s kovovým vnitřním závitem</t>
  </si>
  <si>
    <t>162175350</t>
  </si>
  <si>
    <t>Armatury s jedním závitem přechodové tvarovky PPR, PN 20 (SDR 6) s kovovým závitem vnitřním přechodky dGK D 50 x G 6/4"</t>
  </si>
  <si>
    <t>https://podminky.urs.cz/item/CS_URS_2021_02/722220235</t>
  </si>
  <si>
    <t>722224115</t>
  </si>
  <si>
    <t>Kohout plnicí nebo vypouštěcí G 1/2" PN 10 s jedním závitem</t>
  </si>
  <si>
    <t>-2007412266</t>
  </si>
  <si>
    <t>Armatury s jedním závitem kohouty plnicí a vypouštěcí PN 10 G 1/2"</t>
  </si>
  <si>
    <t>https://podminky.urs.cz/item/CS_URS_2021_02/722224115</t>
  </si>
  <si>
    <t>722232044</t>
  </si>
  <si>
    <t>Kohout kulový přímý G 3/4" PN 42 do 185°C vnitřní závit</t>
  </si>
  <si>
    <t>-465711735</t>
  </si>
  <si>
    <t>Armatury se dvěma závity kulové kohouty PN 42 do 185 °C přímé vnitřní závit G 3/4"</t>
  </si>
  <si>
    <t>https://podminky.urs.cz/item/CS_URS_2021_02/722232044</t>
  </si>
  <si>
    <t>2+3</t>
  </si>
  <si>
    <t>722232045</t>
  </si>
  <si>
    <t>Kohout kulový přímý G 1" PN 42 do 185°C vnitřní závit</t>
  </si>
  <si>
    <t>1737268916</t>
  </si>
  <si>
    <t>Armatury se dvěma závity kulové kohouty PN 42 do 185 °C přímé vnitřní závit G 1"</t>
  </si>
  <si>
    <t>https://podminky.urs.cz/item/CS_URS_2021_02/722232045</t>
  </si>
  <si>
    <t>5+3</t>
  </si>
  <si>
    <t>722232046</t>
  </si>
  <si>
    <t>Kohout kulový přímý G 5/4" PN 42 do 185°C vnitřní závit</t>
  </si>
  <si>
    <t>-1501188651</t>
  </si>
  <si>
    <t>Armatury se dvěma závity kulové kohouty PN 42 do 185 °C přímé vnitřní závit G 5/4"</t>
  </si>
  <si>
    <t>https://podminky.urs.cz/item/CS_URS_2021_02/722232046</t>
  </si>
  <si>
    <t>722232047</t>
  </si>
  <si>
    <t>Kohout kulový přímý G 6/4" PN 42 do 185°C vnitřní závit</t>
  </si>
  <si>
    <t>-500733140</t>
  </si>
  <si>
    <t>Armatury se dvěma závity kulové kohouty PN 42 do 185 °C přímé vnitřní závit G 6/4"</t>
  </si>
  <si>
    <t>https://podminky.urs.cz/item/CS_URS_2021_02/722232047</t>
  </si>
  <si>
    <t>8+11</t>
  </si>
  <si>
    <t>722232048</t>
  </si>
  <si>
    <t>Kohout kulový přímý  G 2" PN 42 do 185°C vnitřní závit</t>
  </si>
  <si>
    <t>-2139282631</t>
  </si>
  <si>
    <t>Armatury se dvěma závity kulové kohouty PN 42 do 185 °C přímé vnitřní závit G 2"</t>
  </si>
  <si>
    <t>https://podminky.urs.cz/item/CS_URS_2021_02/722232048</t>
  </si>
  <si>
    <t>722232050</t>
  </si>
  <si>
    <t>Kohout kulový přímý G 3" PN 42 do 185°C vnitřní závit</t>
  </si>
  <si>
    <t>1060497223</t>
  </si>
  <si>
    <t>Armatury se dvěma závity kulové kohouty PN 42 do 185 °C přímé vnitřní závit G 3"</t>
  </si>
  <si>
    <t>https://podminky.urs.cz/item/CS_URS_2021_02/722232050</t>
  </si>
  <si>
    <t>722239101</t>
  </si>
  <si>
    <t>Montáž armatur vodovodních se dvěma závity G 1/2"</t>
  </si>
  <si>
    <t>-1008132500</t>
  </si>
  <si>
    <t>Armatury se dvěma závity montáž vodovodních armatur se dvěma závity ostatních typů G 1/2"</t>
  </si>
  <si>
    <t>https://podminky.urs.cz/item/CS_URS_2021_02/722239101</t>
  </si>
  <si>
    <t>6000052489</t>
  </si>
  <si>
    <t>Vyvažovací ventil STAD DN 15 s vypouštěním PN25</t>
  </si>
  <si>
    <t>-812422603</t>
  </si>
  <si>
    <t>Vyvažovací ventil STAD DN 10/15 s vypouštěním PN25</t>
  </si>
  <si>
    <t>722239102</t>
  </si>
  <si>
    <t>Montáž armatur vodovodních se dvěma závity G 3/4"</t>
  </si>
  <si>
    <t>-1617539476</t>
  </si>
  <si>
    <t>Armatury se dvěma závity montáž vodovodních armatur se dvěma závity ostatních typů G 3/4"</t>
  </si>
  <si>
    <t>https://podminky.urs.cz/item/CS_URS_2021_02/722239102</t>
  </si>
  <si>
    <t>6000052490</t>
  </si>
  <si>
    <t>Vyvažovací ventil STAD DN 20 s vypouštěním PN25</t>
  </si>
  <si>
    <t>-888592103</t>
  </si>
  <si>
    <t>722239104</t>
  </si>
  <si>
    <t>Montáž armatur vodovodních se dvěma závity G 5/4"</t>
  </si>
  <si>
    <t>1474747685</t>
  </si>
  <si>
    <t>Armatury se dvěma závity montáž vodovodních armatur se dvěma závity ostatních typů G 5/4"</t>
  </si>
  <si>
    <t>https://podminky.urs.cz/item/CS_URS_2021_02/722239104</t>
  </si>
  <si>
    <t>6000052502</t>
  </si>
  <si>
    <t>Vyvažovací ventil STAD DN 32 s vypouštěním PN25</t>
  </si>
  <si>
    <t>1130638289</t>
  </si>
  <si>
    <t>722290226</t>
  </si>
  <si>
    <t>Zkouška těsnosti vodovodního potrubí závitového DN do 50</t>
  </si>
  <si>
    <t>-472754803</t>
  </si>
  <si>
    <t>Zkoušky, proplach a desinfekce vodovodního potrubí zkoušky těsnosti vodovodního potrubí závitového do DN 50</t>
  </si>
  <si>
    <t>https://podminky.urs.cz/item/CS_URS_2021_02/722290226</t>
  </si>
  <si>
    <t>9+6+3+10,5+2,5</t>
  </si>
  <si>
    <t>722290234</t>
  </si>
  <si>
    <t>Proplach a dezinfekce vodovodního potrubí DN do 80</t>
  </si>
  <si>
    <t>-14414892</t>
  </si>
  <si>
    <t>Zkoušky, proplach a desinfekce vodovodního potrubí proplach a desinfekce vodovodního potrubí do DN 80</t>
  </si>
  <si>
    <t>https://podminky.urs.cz/item/CS_URS_2021_02/722290234</t>
  </si>
  <si>
    <t>722290821</t>
  </si>
  <si>
    <t>Přemístění vnitrostaveništní demontovaných hmot pro vnitřní vodovod v objektech v do 6 m</t>
  </si>
  <si>
    <t>-1260131987</t>
  </si>
  <si>
    <t>Vnitrostaveništní přemístění vybouraných (demontovaných) hmot vnitřní vodovod vodorovně do 100 m v objektech výšky do 6 m</t>
  </si>
  <si>
    <t>https://podminky.urs.cz/item/CS_URS_2021_02/722290821</t>
  </si>
  <si>
    <t>998722101</t>
  </si>
  <si>
    <t>Přesun hmot tonážní pro vnitřní vodovod v objektech v do 6 m</t>
  </si>
  <si>
    <t>-1161492973</t>
  </si>
  <si>
    <t>Přesun hmot pro vnitřní vodovod stanovený z hmotnosti přesunovaného materiálu vodorovná dopravní vzdálenost do 50 m v objektech výšky do 6 m</t>
  </si>
  <si>
    <t>https://podminky.urs.cz/item/CS_URS_2021_02/998722101</t>
  </si>
  <si>
    <t>998722181</t>
  </si>
  <si>
    <t>Příplatek k přesunu hmot tonážní 722 prováděný bez použití mechanizace</t>
  </si>
  <si>
    <t>1395092206</t>
  </si>
  <si>
    <t>Přesun hmot pro vnitřní vodovod stanovený z hmotnosti přesunovaného materiálu Příplatek k ceně za přesun prováděný bez použití mechanizace pro jakoukoliv výšku objektu</t>
  </si>
  <si>
    <t>https://podminky.urs.cz/item/CS_URS_2021_02/998722181</t>
  </si>
  <si>
    <t>HZS</t>
  </si>
  <si>
    <t>Hodinové zúčtovací sazby - Hodinové zúčtovací sazby</t>
  </si>
  <si>
    <t>HZS2212</t>
  </si>
  <si>
    <t>Hodinová zúčtovací sazba instalatér odborný</t>
  </si>
  <si>
    <t>512</t>
  </si>
  <si>
    <t>-834253488</t>
  </si>
  <si>
    <t>Hodinové zúčtovací sazby profesí PSV provádění stavebních instalací instalatér odborný
Regulace vyvažovacích ventilů CTV, včetně výpočtu nastavení a samotné regulace ventilů</t>
  </si>
  <si>
    <t>https://podminky.urs.cz/item/CS_URS_2021_02/HZS2212</t>
  </si>
  <si>
    <t>-849539391</t>
  </si>
  <si>
    <t>-984993051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</si>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</sst>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6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6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22130919" TargetMode="External" /><Relationship Id="rId2" Type="http://schemas.openxmlformats.org/officeDocument/2006/relationships/hyperlink" Target="https://podminky.urs.cz/item/CS_URS_2021_02/722131938" TargetMode="External" /><Relationship Id="rId3" Type="http://schemas.openxmlformats.org/officeDocument/2006/relationships/hyperlink" Target="https://podminky.urs.cz/item/CS_URS_2021_02/722170801" TargetMode="External" /><Relationship Id="rId4" Type="http://schemas.openxmlformats.org/officeDocument/2006/relationships/hyperlink" Target="https://podminky.urs.cz/item/CS_URS_2021_02/722170804" TargetMode="External" /><Relationship Id="rId5" Type="http://schemas.openxmlformats.org/officeDocument/2006/relationships/hyperlink" Target="https://podminky.urs.cz/item/CS_URS_2021_02/722171912" TargetMode="External" /><Relationship Id="rId6" Type="http://schemas.openxmlformats.org/officeDocument/2006/relationships/hyperlink" Target="https://podminky.urs.cz/item/CS_URS_2021_02/722171913" TargetMode="External" /><Relationship Id="rId7" Type="http://schemas.openxmlformats.org/officeDocument/2006/relationships/hyperlink" Target="https://podminky.urs.cz/item/CS_URS_2021_02/722171914" TargetMode="External" /><Relationship Id="rId8" Type="http://schemas.openxmlformats.org/officeDocument/2006/relationships/hyperlink" Target="https://podminky.urs.cz/item/CS_URS_2021_02/722171915" TargetMode="External" /><Relationship Id="rId9" Type="http://schemas.openxmlformats.org/officeDocument/2006/relationships/hyperlink" Target="https://podminky.urs.cz/item/CS_URS_2021_02/722171916" TargetMode="External" /><Relationship Id="rId10" Type="http://schemas.openxmlformats.org/officeDocument/2006/relationships/hyperlink" Target="https://podminky.urs.cz/item/CS_URS_2021_02/722173912" TargetMode="External" /><Relationship Id="rId11" Type="http://schemas.openxmlformats.org/officeDocument/2006/relationships/hyperlink" Target="https://podminky.urs.cz/item/CS_URS_2021_02/722173913" TargetMode="External" /><Relationship Id="rId12" Type="http://schemas.openxmlformats.org/officeDocument/2006/relationships/hyperlink" Target="https://podminky.urs.cz/item/CS_URS_2021_02/722173914" TargetMode="External" /><Relationship Id="rId13" Type="http://schemas.openxmlformats.org/officeDocument/2006/relationships/hyperlink" Target="https://podminky.urs.cz/item/CS_URS_2021_02/722173915" TargetMode="External" /><Relationship Id="rId14" Type="http://schemas.openxmlformats.org/officeDocument/2006/relationships/hyperlink" Target="https://podminky.urs.cz/item/CS_URS_2021_02/722173916" TargetMode="External" /><Relationship Id="rId15" Type="http://schemas.openxmlformats.org/officeDocument/2006/relationships/hyperlink" Target="https://podminky.urs.cz/item/CS_URS_2021_02/722174022" TargetMode="External" /><Relationship Id="rId16" Type="http://schemas.openxmlformats.org/officeDocument/2006/relationships/hyperlink" Target="https://podminky.urs.cz/item/CS_URS_2021_02/722174023" TargetMode="External" /><Relationship Id="rId17" Type="http://schemas.openxmlformats.org/officeDocument/2006/relationships/hyperlink" Target="https://podminky.urs.cz/item/CS_URS_2021_02/722174024" TargetMode="External" /><Relationship Id="rId18" Type="http://schemas.openxmlformats.org/officeDocument/2006/relationships/hyperlink" Target="https://podminky.urs.cz/item/CS_URS_2021_02/722174025" TargetMode="External" /><Relationship Id="rId19" Type="http://schemas.openxmlformats.org/officeDocument/2006/relationships/hyperlink" Target="https://podminky.urs.cz/item/CS_URS_2021_02/722174026" TargetMode="External" /><Relationship Id="rId20" Type="http://schemas.openxmlformats.org/officeDocument/2006/relationships/hyperlink" Target="https://podminky.urs.cz/item/CS_URS_2021_02/722179191" TargetMode="External" /><Relationship Id="rId21" Type="http://schemas.openxmlformats.org/officeDocument/2006/relationships/hyperlink" Target="https://podminky.urs.cz/item/CS_URS_2021_02/722190901" TargetMode="External" /><Relationship Id="rId22" Type="http://schemas.openxmlformats.org/officeDocument/2006/relationships/hyperlink" Target="https://podminky.urs.cz/item/CS_URS_2021_02/722220231" TargetMode="External" /><Relationship Id="rId23" Type="http://schemas.openxmlformats.org/officeDocument/2006/relationships/hyperlink" Target="https://podminky.urs.cz/item/CS_URS_2021_02/722220232" TargetMode="External" /><Relationship Id="rId24" Type="http://schemas.openxmlformats.org/officeDocument/2006/relationships/hyperlink" Target="https://podminky.urs.cz/item/CS_URS_2021_02/722220233" TargetMode="External" /><Relationship Id="rId25" Type="http://schemas.openxmlformats.org/officeDocument/2006/relationships/hyperlink" Target="https://podminky.urs.cz/item/CS_URS_2021_02/722220234" TargetMode="External" /><Relationship Id="rId26" Type="http://schemas.openxmlformats.org/officeDocument/2006/relationships/hyperlink" Target="https://podminky.urs.cz/item/CS_URS_2021_02/722220235" TargetMode="External" /><Relationship Id="rId27" Type="http://schemas.openxmlformats.org/officeDocument/2006/relationships/hyperlink" Target="https://podminky.urs.cz/item/CS_URS_2021_02/722224115" TargetMode="External" /><Relationship Id="rId28" Type="http://schemas.openxmlformats.org/officeDocument/2006/relationships/hyperlink" Target="https://podminky.urs.cz/item/CS_URS_2021_02/722232044" TargetMode="External" /><Relationship Id="rId29" Type="http://schemas.openxmlformats.org/officeDocument/2006/relationships/hyperlink" Target="https://podminky.urs.cz/item/CS_URS_2021_02/722232045" TargetMode="External" /><Relationship Id="rId30" Type="http://schemas.openxmlformats.org/officeDocument/2006/relationships/hyperlink" Target="https://podminky.urs.cz/item/CS_URS_2021_02/722232046" TargetMode="External" /><Relationship Id="rId31" Type="http://schemas.openxmlformats.org/officeDocument/2006/relationships/hyperlink" Target="https://podminky.urs.cz/item/CS_URS_2021_02/722232047" TargetMode="External" /><Relationship Id="rId32" Type="http://schemas.openxmlformats.org/officeDocument/2006/relationships/hyperlink" Target="https://podminky.urs.cz/item/CS_URS_2021_02/722232048" TargetMode="External" /><Relationship Id="rId33" Type="http://schemas.openxmlformats.org/officeDocument/2006/relationships/hyperlink" Target="https://podminky.urs.cz/item/CS_URS_2021_02/722232050" TargetMode="External" /><Relationship Id="rId34" Type="http://schemas.openxmlformats.org/officeDocument/2006/relationships/hyperlink" Target="https://podminky.urs.cz/item/CS_URS_2021_02/722239101" TargetMode="External" /><Relationship Id="rId35" Type="http://schemas.openxmlformats.org/officeDocument/2006/relationships/hyperlink" Target="https://podminky.urs.cz/item/CS_URS_2021_02/722239102" TargetMode="External" /><Relationship Id="rId36" Type="http://schemas.openxmlformats.org/officeDocument/2006/relationships/hyperlink" Target="https://podminky.urs.cz/item/CS_URS_2021_02/722239104" TargetMode="External" /><Relationship Id="rId37" Type="http://schemas.openxmlformats.org/officeDocument/2006/relationships/hyperlink" Target="https://podminky.urs.cz/item/CS_URS_2021_02/722290226" TargetMode="External" /><Relationship Id="rId38" Type="http://schemas.openxmlformats.org/officeDocument/2006/relationships/hyperlink" Target="https://podminky.urs.cz/item/CS_URS_2021_02/722290234" TargetMode="External" /><Relationship Id="rId39" Type="http://schemas.openxmlformats.org/officeDocument/2006/relationships/hyperlink" Target="https://podminky.urs.cz/item/CS_URS_2021_02/722290821" TargetMode="External" /><Relationship Id="rId40" Type="http://schemas.openxmlformats.org/officeDocument/2006/relationships/hyperlink" Target="https://podminky.urs.cz/item/CS_URS_2021_02/998722101" TargetMode="External" /><Relationship Id="rId41" Type="http://schemas.openxmlformats.org/officeDocument/2006/relationships/hyperlink" Target="https://podminky.urs.cz/item/CS_URS_2021_02/998722181" TargetMode="External" /><Relationship Id="rId42" Type="http://schemas.openxmlformats.org/officeDocument/2006/relationships/hyperlink" Target="https://podminky.urs.cz/item/CS_URS_2021_02/HZS2212" TargetMode="External" /><Relationship Id="rId43" Type="http://schemas.openxmlformats.org/officeDocument/2006/relationships/hyperlink" Target="https://podminky.urs.cz/item/CS_URS_2021_02/030001000" TargetMode="External" /><Relationship Id="rId44" Type="http://schemas.openxmlformats.org/officeDocument/2006/relationships/hyperlink" Target="https://podminky.urs.cz/item/CS_URS_2021_02/065002000" TargetMode="External" /><Relationship Id="rId45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21191" TargetMode="External" /><Relationship Id="rId4" Type="http://schemas.openxmlformats.org/officeDocument/2006/relationships/hyperlink" Target="https://podminky.urs.cz/item/CS_URS_2021_02/612341131" TargetMode="External" /><Relationship Id="rId5" Type="http://schemas.openxmlformats.org/officeDocument/2006/relationships/hyperlink" Target="https://podminky.urs.cz/item/CS_URS_2021_02/619991001" TargetMode="External" /><Relationship Id="rId6" Type="http://schemas.openxmlformats.org/officeDocument/2006/relationships/hyperlink" Target="https://podminky.urs.cz/item/CS_URS_2021_02/949101111" TargetMode="External" /><Relationship Id="rId7" Type="http://schemas.openxmlformats.org/officeDocument/2006/relationships/hyperlink" Target="https://podminky.urs.cz/item/CS_URS_2021_02/952902021" TargetMode="External" /><Relationship Id="rId8" Type="http://schemas.openxmlformats.org/officeDocument/2006/relationships/hyperlink" Target="https://podminky.urs.cz/item/CS_URS_2021_02/997002611" TargetMode="External" /><Relationship Id="rId9" Type="http://schemas.openxmlformats.org/officeDocument/2006/relationships/hyperlink" Target="https://podminky.urs.cz/item/CS_URS_2021_02/997013211" TargetMode="External" /><Relationship Id="rId10" Type="http://schemas.openxmlformats.org/officeDocument/2006/relationships/hyperlink" Target="https://podminky.urs.cz/item/CS_URS_2021_02/997013219" TargetMode="External" /><Relationship Id="rId11" Type="http://schemas.openxmlformats.org/officeDocument/2006/relationships/hyperlink" Target="https://podminky.urs.cz/item/CS_URS_2021_02/997013501" TargetMode="External" /><Relationship Id="rId12" Type="http://schemas.openxmlformats.org/officeDocument/2006/relationships/hyperlink" Target="https://podminky.urs.cz/item/CS_URS_2021_02/997013509" TargetMode="External" /><Relationship Id="rId13" Type="http://schemas.openxmlformats.org/officeDocument/2006/relationships/hyperlink" Target="https://podminky.urs.cz/item/CS_URS_2021_02/997013631" TargetMode="External" /><Relationship Id="rId14" Type="http://schemas.openxmlformats.org/officeDocument/2006/relationships/hyperlink" Target="https://podminky.urs.cz/item/CS_URS_2021_02/998018001" TargetMode="External" /><Relationship Id="rId15" Type="http://schemas.openxmlformats.org/officeDocument/2006/relationships/hyperlink" Target="https://podminky.urs.cz/item/CS_URS_2021_02/741310201" TargetMode="External" /><Relationship Id="rId16" Type="http://schemas.openxmlformats.org/officeDocument/2006/relationships/hyperlink" Target="https://podminky.urs.cz/item/CS_URS_2021_02/741313032" TargetMode="External" /><Relationship Id="rId17" Type="http://schemas.openxmlformats.org/officeDocument/2006/relationships/hyperlink" Target="https://podminky.urs.cz/item/CS_URS_2021_02/34555243" TargetMode="External" /><Relationship Id="rId18" Type="http://schemas.openxmlformats.org/officeDocument/2006/relationships/hyperlink" Target="https://podminky.urs.cz/item/CS_URS_2021_02/784121003" TargetMode="External" /><Relationship Id="rId19" Type="http://schemas.openxmlformats.org/officeDocument/2006/relationships/hyperlink" Target="https://podminky.urs.cz/item/CS_URS_2021_02/784161203" TargetMode="External" /><Relationship Id="rId20" Type="http://schemas.openxmlformats.org/officeDocument/2006/relationships/hyperlink" Target="https://podminky.urs.cz/item/CS_URS_2021_02/784161223" TargetMode="External" /><Relationship Id="rId21" Type="http://schemas.openxmlformats.org/officeDocument/2006/relationships/hyperlink" Target="https://podminky.urs.cz/item/CS_URS_2021_02/784161233" TargetMode="External" /><Relationship Id="rId22" Type="http://schemas.openxmlformats.org/officeDocument/2006/relationships/hyperlink" Target="https://podminky.urs.cz/item/CS_URS_2021_02/784181103" TargetMode="External" /><Relationship Id="rId23" Type="http://schemas.openxmlformats.org/officeDocument/2006/relationships/hyperlink" Target="https://podminky.urs.cz/item/CS_URS_2021_02/784221103" TargetMode="External" /><Relationship Id="rId24" Type="http://schemas.openxmlformats.org/officeDocument/2006/relationships/hyperlink" Target="https://podminky.urs.cz/item/CS_URS_2021_02/030001000" TargetMode="External" /><Relationship Id="rId25" Type="http://schemas.openxmlformats.org/officeDocument/2006/relationships/hyperlink" Target="https://podminky.urs.cz/item/CS_URS_2021_02/065002000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21191" TargetMode="External" /><Relationship Id="rId4" Type="http://schemas.openxmlformats.org/officeDocument/2006/relationships/hyperlink" Target="https://podminky.urs.cz/item/CS_URS_2021_02/612341131" TargetMode="External" /><Relationship Id="rId5" Type="http://schemas.openxmlformats.org/officeDocument/2006/relationships/hyperlink" Target="https://podminky.urs.cz/item/CS_URS_2021_02/619991001" TargetMode="External" /><Relationship Id="rId6" Type="http://schemas.openxmlformats.org/officeDocument/2006/relationships/hyperlink" Target="https://podminky.urs.cz/item/CS_URS_2021_02/949101111" TargetMode="External" /><Relationship Id="rId7" Type="http://schemas.openxmlformats.org/officeDocument/2006/relationships/hyperlink" Target="https://podminky.urs.cz/item/CS_URS_2021_02/952902021" TargetMode="External" /><Relationship Id="rId8" Type="http://schemas.openxmlformats.org/officeDocument/2006/relationships/hyperlink" Target="https://podminky.urs.cz/item/CS_URS_2021_02/965043421" TargetMode="External" /><Relationship Id="rId9" Type="http://schemas.openxmlformats.org/officeDocument/2006/relationships/hyperlink" Target="https://podminky.urs.cz/item/CS_URS_2021_02/997002611" TargetMode="External" /><Relationship Id="rId10" Type="http://schemas.openxmlformats.org/officeDocument/2006/relationships/hyperlink" Target="https://podminky.urs.cz/item/CS_URS_2021_02/997013211" TargetMode="External" /><Relationship Id="rId11" Type="http://schemas.openxmlformats.org/officeDocument/2006/relationships/hyperlink" Target="https://podminky.urs.cz/item/CS_URS_2021_02/997013219" TargetMode="External" /><Relationship Id="rId12" Type="http://schemas.openxmlformats.org/officeDocument/2006/relationships/hyperlink" Target="https://podminky.urs.cz/item/CS_URS_2021_02/997013501" TargetMode="External" /><Relationship Id="rId13" Type="http://schemas.openxmlformats.org/officeDocument/2006/relationships/hyperlink" Target="https://podminky.urs.cz/item/CS_URS_2021_02/997013509" TargetMode="External" /><Relationship Id="rId14" Type="http://schemas.openxmlformats.org/officeDocument/2006/relationships/hyperlink" Target="https://podminky.urs.cz/item/CS_URS_2021_02/997013631" TargetMode="External" /><Relationship Id="rId15" Type="http://schemas.openxmlformats.org/officeDocument/2006/relationships/hyperlink" Target="https://podminky.urs.cz/item/CS_URS_2021_02/998018001" TargetMode="External" /><Relationship Id="rId16" Type="http://schemas.openxmlformats.org/officeDocument/2006/relationships/hyperlink" Target="https://podminky.urs.cz/item/CS_URS_2021_02/725331111" TargetMode="External" /><Relationship Id="rId17" Type="http://schemas.openxmlformats.org/officeDocument/2006/relationships/hyperlink" Target="https://podminky.urs.cz/item/CS_URS_2021_02/741310201" TargetMode="External" /><Relationship Id="rId18" Type="http://schemas.openxmlformats.org/officeDocument/2006/relationships/hyperlink" Target="https://podminky.urs.cz/item/CS_URS_2021_02/741313032" TargetMode="External" /><Relationship Id="rId19" Type="http://schemas.openxmlformats.org/officeDocument/2006/relationships/hyperlink" Target="https://podminky.urs.cz/item/CS_URS_2021_02/34555243" TargetMode="External" /><Relationship Id="rId20" Type="http://schemas.openxmlformats.org/officeDocument/2006/relationships/hyperlink" Target="https://podminky.urs.cz/item/CS_URS_2021_02/763111316" TargetMode="External" /><Relationship Id="rId21" Type="http://schemas.openxmlformats.org/officeDocument/2006/relationships/hyperlink" Target="https://podminky.urs.cz/item/CS_URS_2021_02/763181311" TargetMode="External" /><Relationship Id="rId22" Type="http://schemas.openxmlformats.org/officeDocument/2006/relationships/hyperlink" Target="https://podminky.urs.cz/item/CS_URS_2021_02/55331595" TargetMode="External" /><Relationship Id="rId23" Type="http://schemas.openxmlformats.org/officeDocument/2006/relationships/hyperlink" Target="https://podminky.urs.cz/item/CS_URS_2021_02/763181423" TargetMode="External" /><Relationship Id="rId24" Type="http://schemas.openxmlformats.org/officeDocument/2006/relationships/hyperlink" Target="https://podminky.urs.cz/item/CS_URS_2021_02/998763301" TargetMode="External" /><Relationship Id="rId25" Type="http://schemas.openxmlformats.org/officeDocument/2006/relationships/hyperlink" Target="https://podminky.urs.cz/item/CS_URS_2021_02/998763381" TargetMode="External" /><Relationship Id="rId26" Type="http://schemas.openxmlformats.org/officeDocument/2006/relationships/hyperlink" Target="https://podminky.urs.cz/item/CS_URS_2021_02/766411821" TargetMode="External" /><Relationship Id="rId27" Type="http://schemas.openxmlformats.org/officeDocument/2006/relationships/hyperlink" Target="https://podminky.urs.cz/item/CS_URS_2021_02/766411822" TargetMode="External" /><Relationship Id="rId28" Type="http://schemas.openxmlformats.org/officeDocument/2006/relationships/hyperlink" Target="https://podminky.urs.cz/item/CS_URS_2021_02/766660121" TargetMode="External" /><Relationship Id="rId29" Type="http://schemas.openxmlformats.org/officeDocument/2006/relationships/hyperlink" Target="https://podminky.urs.cz/item/CS_URS_2021_02/55341018" TargetMode="External" /><Relationship Id="rId30" Type="http://schemas.openxmlformats.org/officeDocument/2006/relationships/hyperlink" Target="https://podminky.urs.cz/item/CS_URS_2021_02/766691932" TargetMode="External" /><Relationship Id="rId31" Type="http://schemas.openxmlformats.org/officeDocument/2006/relationships/hyperlink" Target="https://podminky.urs.cz/item/CS_URS_2021_02/998766101" TargetMode="External" /><Relationship Id="rId32" Type="http://schemas.openxmlformats.org/officeDocument/2006/relationships/hyperlink" Target="https://podminky.urs.cz/item/CS_URS_2021_02/998766181" TargetMode="External" /><Relationship Id="rId33" Type="http://schemas.openxmlformats.org/officeDocument/2006/relationships/hyperlink" Target="https://podminky.urs.cz/item/CS_URS_2021_02/771573113" TargetMode="External" /><Relationship Id="rId34" Type="http://schemas.openxmlformats.org/officeDocument/2006/relationships/hyperlink" Target="https://podminky.urs.cz/item/CS_URS_2021_02/59761409" TargetMode="External" /><Relationship Id="rId35" Type="http://schemas.openxmlformats.org/officeDocument/2006/relationships/hyperlink" Target="https://podminky.urs.cz/item/CS_URS_2021_02/771573810" TargetMode="External" /><Relationship Id="rId36" Type="http://schemas.openxmlformats.org/officeDocument/2006/relationships/hyperlink" Target="https://podminky.urs.cz/item/CS_URS_2021_02/771591112" TargetMode="External" /><Relationship Id="rId37" Type="http://schemas.openxmlformats.org/officeDocument/2006/relationships/hyperlink" Target="https://podminky.urs.cz/item/CS_URS_2021_02/998771101" TargetMode="External" /><Relationship Id="rId38" Type="http://schemas.openxmlformats.org/officeDocument/2006/relationships/hyperlink" Target="https://podminky.urs.cz/item/CS_URS_2021_02/998771181" TargetMode="External" /><Relationship Id="rId39" Type="http://schemas.openxmlformats.org/officeDocument/2006/relationships/hyperlink" Target="https://podminky.urs.cz/item/CS_URS_2021_02/784121003" TargetMode="External" /><Relationship Id="rId40" Type="http://schemas.openxmlformats.org/officeDocument/2006/relationships/hyperlink" Target="https://podminky.urs.cz/item/CS_URS_2021_02/784161203" TargetMode="External" /><Relationship Id="rId41" Type="http://schemas.openxmlformats.org/officeDocument/2006/relationships/hyperlink" Target="https://podminky.urs.cz/item/CS_URS_2021_02/784161223" TargetMode="External" /><Relationship Id="rId42" Type="http://schemas.openxmlformats.org/officeDocument/2006/relationships/hyperlink" Target="https://podminky.urs.cz/item/CS_URS_2021_02/784161233" TargetMode="External" /><Relationship Id="rId43" Type="http://schemas.openxmlformats.org/officeDocument/2006/relationships/hyperlink" Target="https://podminky.urs.cz/item/CS_URS_2021_02/784181103" TargetMode="External" /><Relationship Id="rId44" Type="http://schemas.openxmlformats.org/officeDocument/2006/relationships/hyperlink" Target="https://podminky.urs.cz/item/CS_URS_2021_02/784221103" TargetMode="External" /><Relationship Id="rId45" Type="http://schemas.openxmlformats.org/officeDocument/2006/relationships/hyperlink" Target="https://podminky.urs.cz/item/CS_URS_2021_02/784221141" TargetMode="External" /><Relationship Id="rId46" Type="http://schemas.openxmlformats.org/officeDocument/2006/relationships/hyperlink" Target="https://podminky.urs.cz/item/CS_URS_2021_02/030001000" TargetMode="External" /><Relationship Id="rId47" Type="http://schemas.openxmlformats.org/officeDocument/2006/relationships/hyperlink" Target="https://podminky.urs.cz/item/CS_URS_2021_02/065002000" TargetMode="External" /><Relationship Id="rId4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21191" TargetMode="External" /><Relationship Id="rId4" Type="http://schemas.openxmlformats.org/officeDocument/2006/relationships/hyperlink" Target="https://podminky.urs.cz/item/CS_URS_2021_02/612341131" TargetMode="External" /><Relationship Id="rId5" Type="http://schemas.openxmlformats.org/officeDocument/2006/relationships/hyperlink" Target="https://podminky.urs.cz/item/CS_URS_2021_02/619991001" TargetMode="External" /><Relationship Id="rId6" Type="http://schemas.openxmlformats.org/officeDocument/2006/relationships/hyperlink" Target="https://podminky.urs.cz/item/CS_URS_2021_02/949101111" TargetMode="External" /><Relationship Id="rId7" Type="http://schemas.openxmlformats.org/officeDocument/2006/relationships/hyperlink" Target="https://podminky.urs.cz/item/CS_URS_2021_02/952902021" TargetMode="External" /><Relationship Id="rId8" Type="http://schemas.openxmlformats.org/officeDocument/2006/relationships/hyperlink" Target="https://podminky.urs.cz/item/CS_URS_2021_02/965043421" TargetMode="External" /><Relationship Id="rId9" Type="http://schemas.openxmlformats.org/officeDocument/2006/relationships/hyperlink" Target="https://podminky.urs.cz/item/CS_URS_2021_02/997002611" TargetMode="External" /><Relationship Id="rId10" Type="http://schemas.openxmlformats.org/officeDocument/2006/relationships/hyperlink" Target="https://podminky.urs.cz/item/CS_URS_2021_02/997013211" TargetMode="External" /><Relationship Id="rId11" Type="http://schemas.openxmlformats.org/officeDocument/2006/relationships/hyperlink" Target="https://podminky.urs.cz/item/CS_URS_2021_02/997013219" TargetMode="External" /><Relationship Id="rId12" Type="http://schemas.openxmlformats.org/officeDocument/2006/relationships/hyperlink" Target="https://podminky.urs.cz/item/CS_URS_2021_02/997013501" TargetMode="External" /><Relationship Id="rId13" Type="http://schemas.openxmlformats.org/officeDocument/2006/relationships/hyperlink" Target="https://podminky.urs.cz/item/CS_URS_2021_02/997013509" TargetMode="External" /><Relationship Id="rId14" Type="http://schemas.openxmlformats.org/officeDocument/2006/relationships/hyperlink" Target="https://podminky.urs.cz/item/CS_URS_2021_02/997013631" TargetMode="External" /><Relationship Id="rId15" Type="http://schemas.openxmlformats.org/officeDocument/2006/relationships/hyperlink" Target="https://podminky.urs.cz/item/CS_URS_2021_02/998018001" TargetMode="External" /><Relationship Id="rId16" Type="http://schemas.openxmlformats.org/officeDocument/2006/relationships/hyperlink" Target="https://podminky.urs.cz/item/CS_URS_2021_02/725331111" TargetMode="External" /><Relationship Id="rId17" Type="http://schemas.openxmlformats.org/officeDocument/2006/relationships/hyperlink" Target="https://podminky.urs.cz/item/CS_URS_2021_02/741310201" TargetMode="External" /><Relationship Id="rId18" Type="http://schemas.openxmlformats.org/officeDocument/2006/relationships/hyperlink" Target="https://podminky.urs.cz/item/CS_URS_2021_02/741313032" TargetMode="External" /><Relationship Id="rId19" Type="http://schemas.openxmlformats.org/officeDocument/2006/relationships/hyperlink" Target="https://podminky.urs.cz/item/CS_URS_2021_02/34555243" TargetMode="External" /><Relationship Id="rId20" Type="http://schemas.openxmlformats.org/officeDocument/2006/relationships/hyperlink" Target="https://podminky.urs.cz/item/CS_URS_2021_02/763111316" TargetMode="External" /><Relationship Id="rId21" Type="http://schemas.openxmlformats.org/officeDocument/2006/relationships/hyperlink" Target="https://podminky.urs.cz/item/CS_URS_2021_02/763181311" TargetMode="External" /><Relationship Id="rId22" Type="http://schemas.openxmlformats.org/officeDocument/2006/relationships/hyperlink" Target="https://podminky.urs.cz/item/CS_URS_2021_02/55331595" TargetMode="External" /><Relationship Id="rId23" Type="http://schemas.openxmlformats.org/officeDocument/2006/relationships/hyperlink" Target="https://podminky.urs.cz/item/CS_URS_2021_02/763181423" TargetMode="External" /><Relationship Id="rId24" Type="http://schemas.openxmlformats.org/officeDocument/2006/relationships/hyperlink" Target="https://podminky.urs.cz/item/CS_URS_2021_02/998763301" TargetMode="External" /><Relationship Id="rId25" Type="http://schemas.openxmlformats.org/officeDocument/2006/relationships/hyperlink" Target="https://podminky.urs.cz/item/CS_URS_2021_02/998763381" TargetMode="External" /><Relationship Id="rId26" Type="http://schemas.openxmlformats.org/officeDocument/2006/relationships/hyperlink" Target="https://podminky.urs.cz/item/CS_URS_2021_02/766411821" TargetMode="External" /><Relationship Id="rId27" Type="http://schemas.openxmlformats.org/officeDocument/2006/relationships/hyperlink" Target="https://podminky.urs.cz/item/CS_URS_2021_02/766411822" TargetMode="External" /><Relationship Id="rId28" Type="http://schemas.openxmlformats.org/officeDocument/2006/relationships/hyperlink" Target="https://podminky.urs.cz/item/CS_URS_2021_02/766660121" TargetMode="External" /><Relationship Id="rId29" Type="http://schemas.openxmlformats.org/officeDocument/2006/relationships/hyperlink" Target="https://podminky.urs.cz/item/CS_URS_2021_02/55341018" TargetMode="External" /><Relationship Id="rId30" Type="http://schemas.openxmlformats.org/officeDocument/2006/relationships/hyperlink" Target="https://podminky.urs.cz/item/CS_URS_2021_02/766691932" TargetMode="External" /><Relationship Id="rId31" Type="http://schemas.openxmlformats.org/officeDocument/2006/relationships/hyperlink" Target="https://podminky.urs.cz/item/CS_URS_2021_02/998766101" TargetMode="External" /><Relationship Id="rId32" Type="http://schemas.openxmlformats.org/officeDocument/2006/relationships/hyperlink" Target="https://podminky.urs.cz/item/CS_URS_2021_02/998766181" TargetMode="External" /><Relationship Id="rId33" Type="http://schemas.openxmlformats.org/officeDocument/2006/relationships/hyperlink" Target="https://podminky.urs.cz/item/CS_URS_2021_02/771573113" TargetMode="External" /><Relationship Id="rId34" Type="http://schemas.openxmlformats.org/officeDocument/2006/relationships/hyperlink" Target="https://podminky.urs.cz/item/CS_URS_2021_02/59761409" TargetMode="External" /><Relationship Id="rId35" Type="http://schemas.openxmlformats.org/officeDocument/2006/relationships/hyperlink" Target="https://podminky.urs.cz/item/CS_URS_2021_02/771573810" TargetMode="External" /><Relationship Id="rId36" Type="http://schemas.openxmlformats.org/officeDocument/2006/relationships/hyperlink" Target="https://podminky.urs.cz/item/CS_URS_2021_02/771591112" TargetMode="External" /><Relationship Id="rId37" Type="http://schemas.openxmlformats.org/officeDocument/2006/relationships/hyperlink" Target="https://podminky.urs.cz/item/CS_URS_2021_02/998771101" TargetMode="External" /><Relationship Id="rId38" Type="http://schemas.openxmlformats.org/officeDocument/2006/relationships/hyperlink" Target="https://podminky.urs.cz/item/CS_URS_2021_02/998771181" TargetMode="External" /><Relationship Id="rId39" Type="http://schemas.openxmlformats.org/officeDocument/2006/relationships/hyperlink" Target="https://podminky.urs.cz/item/CS_URS_2021_02/784121003" TargetMode="External" /><Relationship Id="rId40" Type="http://schemas.openxmlformats.org/officeDocument/2006/relationships/hyperlink" Target="https://podminky.urs.cz/item/CS_URS_2021_02/784161203" TargetMode="External" /><Relationship Id="rId41" Type="http://schemas.openxmlformats.org/officeDocument/2006/relationships/hyperlink" Target="https://podminky.urs.cz/item/CS_URS_2021_02/784161223" TargetMode="External" /><Relationship Id="rId42" Type="http://schemas.openxmlformats.org/officeDocument/2006/relationships/hyperlink" Target="https://podminky.urs.cz/item/CS_URS_2021_02/784161233" TargetMode="External" /><Relationship Id="rId43" Type="http://schemas.openxmlformats.org/officeDocument/2006/relationships/hyperlink" Target="https://podminky.urs.cz/item/CS_URS_2021_02/784181103" TargetMode="External" /><Relationship Id="rId44" Type="http://schemas.openxmlformats.org/officeDocument/2006/relationships/hyperlink" Target="https://podminky.urs.cz/item/CS_URS_2021_02/784221103" TargetMode="External" /><Relationship Id="rId45" Type="http://schemas.openxmlformats.org/officeDocument/2006/relationships/hyperlink" Target="https://podminky.urs.cz/item/CS_URS_2021_02/784221141" TargetMode="External" /><Relationship Id="rId46" Type="http://schemas.openxmlformats.org/officeDocument/2006/relationships/hyperlink" Target="https://podminky.urs.cz/item/CS_URS_2021_02/030001000" TargetMode="External" /><Relationship Id="rId47" Type="http://schemas.openxmlformats.org/officeDocument/2006/relationships/hyperlink" Target="https://podminky.urs.cz/item/CS_URS_2021_02/065002000" TargetMode="External" /><Relationship Id="rId4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40239212" TargetMode="External" /><Relationship Id="rId2" Type="http://schemas.openxmlformats.org/officeDocument/2006/relationships/hyperlink" Target="https://podminky.urs.cz/item/CS_URS_2021_02/611341131" TargetMode="External" /><Relationship Id="rId3" Type="http://schemas.openxmlformats.org/officeDocument/2006/relationships/hyperlink" Target="https://podminky.urs.cz/item/CS_URS_2021_02/612321141" TargetMode="External" /><Relationship Id="rId4" Type="http://schemas.openxmlformats.org/officeDocument/2006/relationships/hyperlink" Target="https://podminky.urs.cz/item/CS_URS_2021_02/61232119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949101111" TargetMode="External" /><Relationship Id="rId8" Type="http://schemas.openxmlformats.org/officeDocument/2006/relationships/hyperlink" Target="https://podminky.urs.cz/item/CS_URS_2021_02/952902021" TargetMode="External" /><Relationship Id="rId9" Type="http://schemas.openxmlformats.org/officeDocument/2006/relationships/hyperlink" Target="https://podminky.urs.cz/item/CS_URS_2021_02/965043421" TargetMode="External" /><Relationship Id="rId10" Type="http://schemas.openxmlformats.org/officeDocument/2006/relationships/hyperlink" Target="https://podminky.urs.cz/item/CS_URS_2021_02/968072456" TargetMode="External" /><Relationship Id="rId11" Type="http://schemas.openxmlformats.org/officeDocument/2006/relationships/hyperlink" Target="https://podminky.urs.cz/item/CS_URS_2021_02/997002611" TargetMode="External" /><Relationship Id="rId12" Type="http://schemas.openxmlformats.org/officeDocument/2006/relationships/hyperlink" Target="https://podminky.urs.cz/item/CS_URS_2021_02/997013211" TargetMode="External" /><Relationship Id="rId13" Type="http://schemas.openxmlformats.org/officeDocument/2006/relationships/hyperlink" Target="https://podminky.urs.cz/item/CS_URS_2021_02/997013219" TargetMode="External" /><Relationship Id="rId14" Type="http://schemas.openxmlformats.org/officeDocument/2006/relationships/hyperlink" Target="https://podminky.urs.cz/item/CS_URS_2021_02/997013501" TargetMode="External" /><Relationship Id="rId15" Type="http://schemas.openxmlformats.org/officeDocument/2006/relationships/hyperlink" Target="https://podminky.urs.cz/item/CS_URS_2021_02/997013509" TargetMode="External" /><Relationship Id="rId16" Type="http://schemas.openxmlformats.org/officeDocument/2006/relationships/hyperlink" Target="https://podminky.urs.cz/item/CS_URS_2021_02/997013631" TargetMode="External" /><Relationship Id="rId17" Type="http://schemas.openxmlformats.org/officeDocument/2006/relationships/hyperlink" Target="https://podminky.urs.cz/item/CS_URS_2021_02/998018001" TargetMode="External" /><Relationship Id="rId18" Type="http://schemas.openxmlformats.org/officeDocument/2006/relationships/hyperlink" Target="https://podminky.urs.cz/item/CS_URS_2021_02/725331111" TargetMode="External" /><Relationship Id="rId19" Type="http://schemas.openxmlformats.org/officeDocument/2006/relationships/hyperlink" Target="https://podminky.urs.cz/item/CS_URS_2021_02/741310201" TargetMode="External" /><Relationship Id="rId20" Type="http://schemas.openxmlformats.org/officeDocument/2006/relationships/hyperlink" Target="https://podminky.urs.cz/item/CS_URS_2021_02/741313032" TargetMode="External" /><Relationship Id="rId21" Type="http://schemas.openxmlformats.org/officeDocument/2006/relationships/hyperlink" Target="https://podminky.urs.cz/item/CS_URS_2021_02/34555243" TargetMode="External" /><Relationship Id="rId22" Type="http://schemas.openxmlformats.org/officeDocument/2006/relationships/hyperlink" Target="https://podminky.urs.cz/item/CS_URS_2021_02/763111316" TargetMode="External" /><Relationship Id="rId23" Type="http://schemas.openxmlformats.org/officeDocument/2006/relationships/hyperlink" Target="https://podminky.urs.cz/item/CS_URS_2021_02/763181311" TargetMode="External" /><Relationship Id="rId24" Type="http://schemas.openxmlformats.org/officeDocument/2006/relationships/hyperlink" Target="https://podminky.urs.cz/item/CS_URS_2021_02/55331595" TargetMode="External" /><Relationship Id="rId25" Type="http://schemas.openxmlformats.org/officeDocument/2006/relationships/hyperlink" Target="https://podminky.urs.cz/item/CS_URS_2021_02/763181423" TargetMode="External" /><Relationship Id="rId26" Type="http://schemas.openxmlformats.org/officeDocument/2006/relationships/hyperlink" Target="https://podminky.urs.cz/item/CS_URS_2021_02/998763301" TargetMode="External" /><Relationship Id="rId27" Type="http://schemas.openxmlformats.org/officeDocument/2006/relationships/hyperlink" Target="https://podminky.urs.cz/item/CS_URS_2021_02/998763381" TargetMode="External" /><Relationship Id="rId28" Type="http://schemas.openxmlformats.org/officeDocument/2006/relationships/hyperlink" Target="https://podminky.urs.cz/item/CS_URS_2021_02/766660121" TargetMode="External" /><Relationship Id="rId29" Type="http://schemas.openxmlformats.org/officeDocument/2006/relationships/hyperlink" Target="https://podminky.urs.cz/item/CS_URS_2021_02/55341018" TargetMode="External" /><Relationship Id="rId30" Type="http://schemas.openxmlformats.org/officeDocument/2006/relationships/hyperlink" Target="https://podminky.urs.cz/item/CS_URS_2021_02/766691932" TargetMode="External" /><Relationship Id="rId31" Type="http://schemas.openxmlformats.org/officeDocument/2006/relationships/hyperlink" Target="https://podminky.urs.cz/item/CS_URS_2021_02/998766101" TargetMode="External" /><Relationship Id="rId32" Type="http://schemas.openxmlformats.org/officeDocument/2006/relationships/hyperlink" Target="https://podminky.urs.cz/item/CS_URS_2021_02/998766181" TargetMode="External" /><Relationship Id="rId33" Type="http://schemas.openxmlformats.org/officeDocument/2006/relationships/hyperlink" Target="https://podminky.urs.cz/item/CS_URS_2021_02/771573113" TargetMode="External" /><Relationship Id="rId34" Type="http://schemas.openxmlformats.org/officeDocument/2006/relationships/hyperlink" Target="https://podminky.urs.cz/item/CS_URS_2021_02/59761409" TargetMode="External" /><Relationship Id="rId35" Type="http://schemas.openxmlformats.org/officeDocument/2006/relationships/hyperlink" Target="https://podminky.urs.cz/item/CS_URS_2021_02/771573810" TargetMode="External" /><Relationship Id="rId36" Type="http://schemas.openxmlformats.org/officeDocument/2006/relationships/hyperlink" Target="https://podminky.urs.cz/item/CS_URS_2021_02/771591112" TargetMode="External" /><Relationship Id="rId37" Type="http://schemas.openxmlformats.org/officeDocument/2006/relationships/hyperlink" Target="https://podminky.urs.cz/item/CS_URS_2021_02/998771101" TargetMode="External" /><Relationship Id="rId38" Type="http://schemas.openxmlformats.org/officeDocument/2006/relationships/hyperlink" Target="https://podminky.urs.cz/item/CS_URS_2021_02/998771181" TargetMode="External" /><Relationship Id="rId39" Type="http://schemas.openxmlformats.org/officeDocument/2006/relationships/hyperlink" Target="https://podminky.urs.cz/item/CS_URS_2021_02/784121003" TargetMode="External" /><Relationship Id="rId40" Type="http://schemas.openxmlformats.org/officeDocument/2006/relationships/hyperlink" Target="https://podminky.urs.cz/item/CS_URS_2021_02/784161203" TargetMode="External" /><Relationship Id="rId41" Type="http://schemas.openxmlformats.org/officeDocument/2006/relationships/hyperlink" Target="https://podminky.urs.cz/item/CS_URS_2021_02/784161223" TargetMode="External" /><Relationship Id="rId42" Type="http://schemas.openxmlformats.org/officeDocument/2006/relationships/hyperlink" Target="https://podminky.urs.cz/item/CS_URS_2021_02/784161233" TargetMode="External" /><Relationship Id="rId43" Type="http://schemas.openxmlformats.org/officeDocument/2006/relationships/hyperlink" Target="https://podminky.urs.cz/item/CS_URS_2021_02/784181103" TargetMode="External" /><Relationship Id="rId44" Type="http://schemas.openxmlformats.org/officeDocument/2006/relationships/hyperlink" Target="https://podminky.urs.cz/item/CS_URS_2021_02/784221103" TargetMode="External" /><Relationship Id="rId45" Type="http://schemas.openxmlformats.org/officeDocument/2006/relationships/hyperlink" Target="https://podminky.urs.cz/item/CS_URS_2021_02/784221141" TargetMode="External" /><Relationship Id="rId46" Type="http://schemas.openxmlformats.org/officeDocument/2006/relationships/hyperlink" Target="https://podminky.urs.cz/item/CS_URS_2021_02/030001000" TargetMode="External" /><Relationship Id="rId47" Type="http://schemas.openxmlformats.org/officeDocument/2006/relationships/hyperlink" Target="https://podminky.urs.cz/item/CS_URS_2021_02/065002000" TargetMode="External" /><Relationship Id="rId4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W1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Čtyřlístek- udržovací práce DBS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Ostrava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19. 11. 2021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Čtyřlístek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ROUND(AG55+AG63+AG68,2)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ROUND(AS55+AS63+AS68,2)</f>
        <v>0</v>
      </c>
      <c r="AT54" s="107">
        <f>ROUND(SUM(AV54:AW54),2)</f>
        <v>0</v>
      </c>
      <c r="AU54" s="108">
        <f>ROUND(AU55+AU63+AU68,5)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ROUND(AZ55+AZ63+AZ68,2)</f>
        <v>0</v>
      </c>
      <c r="BA54" s="107">
        <f>ROUND(BA55+BA63+BA68,2)</f>
        <v>0</v>
      </c>
      <c r="BB54" s="107">
        <f>ROUND(BB55+BB63+BB68,2)</f>
        <v>0</v>
      </c>
      <c r="BC54" s="107">
        <f>ROUND(BC55+BC63+BC68,2)</f>
        <v>0</v>
      </c>
      <c r="BD54" s="109">
        <f>ROUND(BD55+BD63+BD68,2)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ROUND(SUM(AG56:AG62),2)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79</v>
      </c>
      <c r="AR55" s="119"/>
      <c r="AS55" s="120">
        <f>ROUND(SUM(AS56:AS62),2)</f>
        <v>0</v>
      </c>
      <c r="AT55" s="121">
        <f>ROUND(SUM(AV55:AW55),2)</f>
        <v>0</v>
      </c>
      <c r="AU55" s="122">
        <f>ROUND(SUM(AU56:AU62),5)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ROUND(SUM(AZ56:AZ62),2)</f>
        <v>0</v>
      </c>
      <c r="BA55" s="121">
        <f>ROUND(SUM(BA56:BA62),2)</f>
        <v>0</v>
      </c>
      <c r="BB55" s="121">
        <f>ROUND(SUM(BB56:BB62),2)</f>
        <v>0</v>
      </c>
      <c r="BC55" s="121">
        <f>ROUND(SUM(BC56:BC62),2)</f>
        <v>0</v>
      </c>
      <c r="BD55" s="123">
        <f>ROUND(SUM(BD56:BD62),2)</f>
        <v>0</v>
      </c>
      <c r="BE55" s="7"/>
      <c r="BS55" s="124" t="s">
        <v>72</v>
      </c>
      <c r="BT55" s="124" t="s">
        <v>77</v>
      </c>
      <c r="BU55" s="124" t="s">
        <v>74</v>
      </c>
      <c r="BV55" s="124" t="s">
        <v>75</v>
      </c>
      <c r="BW55" s="124" t="s">
        <v>80</v>
      </c>
      <c r="BX55" s="124" t="s">
        <v>5</v>
      </c>
      <c r="CL55" s="124" t="s">
        <v>19</v>
      </c>
      <c r="CM55" s="124" t="s">
        <v>77</v>
      </c>
    </row>
    <row r="56" spans="1:90" s="4" customFormat="1" ht="16.5" customHeight="1">
      <c r="A56" s="125" t="s">
        <v>81</v>
      </c>
      <c r="B56" s="64"/>
      <c r="C56" s="126"/>
      <c r="D56" s="126"/>
      <c r="E56" s="127" t="s">
        <v>77</v>
      </c>
      <c r="F56" s="127"/>
      <c r="G56" s="127"/>
      <c r="H56" s="127"/>
      <c r="I56" s="127"/>
      <c r="J56" s="126"/>
      <c r="K56" s="127" t="s">
        <v>82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'1 - 1NP stavební část'!J32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83</v>
      </c>
      <c r="AR56" s="66"/>
      <c r="AS56" s="130">
        <v>0</v>
      </c>
      <c r="AT56" s="131">
        <f>ROUND(SUM(AV56:AW56),2)</f>
        <v>0</v>
      </c>
      <c r="AU56" s="132">
        <f>'1 - 1NP stavební část'!P98</f>
        <v>0</v>
      </c>
      <c r="AV56" s="131">
        <f>'1 - 1NP stavební část'!J35</f>
        <v>0</v>
      </c>
      <c r="AW56" s="131">
        <f>'1 - 1NP stavební část'!J36</f>
        <v>0</v>
      </c>
      <c r="AX56" s="131">
        <f>'1 - 1NP stavební část'!J37</f>
        <v>0</v>
      </c>
      <c r="AY56" s="131">
        <f>'1 - 1NP stavební část'!J38</f>
        <v>0</v>
      </c>
      <c r="AZ56" s="131">
        <f>'1 - 1NP stavební část'!F35</f>
        <v>0</v>
      </c>
      <c r="BA56" s="131">
        <f>'1 - 1NP stavební část'!F36</f>
        <v>0</v>
      </c>
      <c r="BB56" s="131">
        <f>'1 - 1NP stavební část'!F37</f>
        <v>0</v>
      </c>
      <c r="BC56" s="131">
        <f>'1 - 1NP stavební část'!F38</f>
        <v>0</v>
      </c>
      <c r="BD56" s="133">
        <f>'1 - 1NP stavební část'!F39</f>
        <v>0</v>
      </c>
      <c r="BE56" s="4"/>
      <c r="BT56" s="134" t="s">
        <v>84</v>
      </c>
      <c r="BV56" s="134" t="s">
        <v>75</v>
      </c>
      <c r="BW56" s="134" t="s">
        <v>85</v>
      </c>
      <c r="BX56" s="134" t="s">
        <v>80</v>
      </c>
      <c r="CL56" s="134" t="s">
        <v>19</v>
      </c>
    </row>
    <row r="57" spans="1:90" s="4" customFormat="1" ht="16.5" customHeight="1">
      <c r="A57" s="125" t="s">
        <v>81</v>
      </c>
      <c r="B57" s="64"/>
      <c r="C57" s="126"/>
      <c r="D57" s="126"/>
      <c r="E57" s="127" t="s">
        <v>84</v>
      </c>
      <c r="F57" s="127"/>
      <c r="G57" s="127"/>
      <c r="H57" s="127"/>
      <c r="I57" s="127"/>
      <c r="J57" s="126"/>
      <c r="K57" s="127" t="s">
        <v>86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'2 - 2NP stavební část'!J32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83</v>
      </c>
      <c r="AR57" s="66"/>
      <c r="AS57" s="130">
        <v>0</v>
      </c>
      <c r="AT57" s="131">
        <f>ROUND(SUM(AV57:AW57),2)</f>
        <v>0</v>
      </c>
      <c r="AU57" s="132">
        <f>'2 - 2NP stavební část'!P102</f>
        <v>0</v>
      </c>
      <c r="AV57" s="131">
        <f>'2 - 2NP stavební část'!J35</f>
        <v>0</v>
      </c>
      <c r="AW57" s="131">
        <f>'2 - 2NP stavební část'!J36</f>
        <v>0</v>
      </c>
      <c r="AX57" s="131">
        <f>'2 - 2NP stavební část'!J37</f>
        <v>0</v>
      </c>
      <c r="AY57" s="131">
        <f>'2 - 2NP stavební část'!J38</f>
        <v>0</v>
      </c>
      <c r="AZ57" s="131">
        <f>'2 - 2NP stavební část'!F35</f>
        <v>0</v>
      </c>
      <c r="BA57" s="131">
        <f>'2 - 2NP stavební část'!F36</f>
        <v>0</v>
      </c>
      <c r="BB57" s="131">
        <f>'2 - 2NP stavební část'!F37</f>
        <v>0</v>
      </c>
      <c r="BC57" s="131">
        <f>'2 - 2NP stavební část'!F38</f>
        <v>0</v>
      </c>
      <c r="BD57" s="133">
        <f>'2 - 2NP stavební část'!F39</f>
        <v>0</v>
      </c>
      <c r="BE57" s="4"/>
      <c r="BT57" s="134" t="s">
        <v>84</v>
      </c>
      <c r="BV57" s="134" t="s">
        <v>75</v>
      </c>
      <c r="BW57" s="134" t="s">
        <v>87</v>
      </c>
      <c r="BX57" s="134" t="s">
        <v>80</v>
      </c>
      <c r="CL57" s="134" t="s">
        <v>19</v>
      </c>
    </row>
    <row r="58" spans="1:90" s="4" customFormat="1" ht="16.5" customHeight="1">
      <c r="A58" s="125" t="s">
        <v>81</v>
      </c>
      <c r="B58" s="64"/>
      <c r="C58" s="126"/>
      <c r="D58" s="126"/>
      <c r="E58" s="127" t="s">
        <v>88</v>
      </c>
      <c r="F58" s="127"/>
      <c r="G58" s="127"/>
      <c r="H58" s="127"/>
      <c r="I58" s="127"/>
      <c r="J58" s="126"/>
      <c r="K58" s="127" t="s">
        <v>89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'3 - 3NP stavební část'!J32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83</v>
      </c>
      <c r="AR58" s="66"/>
      <c r="AS58" s="130">
        <v>0</v>
      </c>
      <c r="AT58" s="131">
        <f>ROUND(SUM(AV58:AW58),2)</f>
        <v>0</v>
      </c>
      <c r="AU58" s="132">
        <f>'3 - 3NP stavební část'!P102</f>
        <v>0</v>
      </c>
      <c r="AV58" s="131">
        <f>'3 - 3NP stavební část'!J35</f>
        <v>0</v>
      </c>
      <c r="AW58" s="131">
        <f>'3 - 3NP stavební část'!J36</f>
        <v>0</v>
      </c>
      <c r="AX58" s="131">
        <f>'3 - 3NP stavební část'!J37</f>
        <v>0</v>
      </c>
      <c r="AY58" s="131">
        <f>'3 - 3NP stavební část'!J38</f>
        <v>0</v>
      </c>
      <c r="AZ58" s="131">
        <f>'3 - 3NP stavební část'!F35</f>
        <v>0</v>
      </c>
      <c r="BA58" s="131">
        <f>'3 - 3NP stavební část'!F36</f>
        <v>0</v>
      </c>
      <c r="BB58" s="131">
        <f>'3 - 3NP stavební část'!F37</f>
        <v>0</v>
      </c>
      <c r="BC58" s="131">
        <f>'3 - 3NP stavební část'!F38</f>
        <v>0</v>
      </c>
      <c r="BD58" s="133">
        <f>'3 - 3NP stavební část'!F39</f>
        <v>0</v>
      </c>
      <c r="BE58" s="4"/>
      <c r="BT58" s="134" t="s">
        <v>84</v>
      </c>
      <c r="BV58" s="134" t="s">
        <v>75</v>
      </c>
      <c r="BW58" s="134" t="s">
        <v>90</v>
      </c>
      <c r="BX58" s="134" t="s">
        <v>80</v>
      </c>
      <c r="CL58" s="134" t="s">
        <v>19</v>
      </c>
    </row>
    <row r="59" spans="1:90" s="4" customFormat="1" ht="16.5" customHeight="1">
      <c r="A59" s="125" t="s">
        <v>81</v>
      </c>
      <c r="B59" s="64"/>
      <c r="C59" s="126"/>
      <c r="D59" s="126"/>
      <c r="E59" s="127" t="s">
        <v>91</v>
      </c>
      <c r="F59" s="127"/>
      <c r="G59" s="127"/>
      <c r="H59" s="127"/>
      <c r="I59" s="127"/>
      <c r="J59" s="126"/>
      <c r="K59" s="127" t="s">
        <v>92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'4 - 4NP stavební část'!J32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83</v>
      </c>
      <c r="AR59" s="66"/>
      <c r="AS59" s="130">
        <v>0</v>
      </c>
      <c r="AT59" s="131">
        <f>ROUND(SUM(AV59:AW59),2)</f>
        <v>0</v>
      </c>
      <c r="AU59" s="132">
        <f>'4 - 4NP stavební část'!P103</f>
        <v>0</v>
      </c>
      <c r="AV59" s="131">
        <f>'4 - 4NP stavební část'!J35</f>
        <v>0</v>
      </c>
      <c r="AW59" s="131">
        <f>'4 - 4NP stavební část'!J36</f>
        <v>0</v>
      </c>
      <c r="AX59" s="131">
        <f>'4 - 4NP stavební část'!J37</f>
        <v>0</v>
      </c>
      <c r="AY59" s="131">
        <f>'4 - 4NP stavební část'!J38</f>
        <v>0</v>
      </c>
      <c r="AZ59" s="131">
        <f>'4 - 4NP stavební část'!F35</f>
        <v>0</v>
      </c>
      <c r="BA59" s="131">
        <f>'4 - 4NP stavební část'!F36</f>
        <v>0</v>
      </c>
      <c r="BB59" s="131">
        <f>'4 - 4NP stavební část'!F37</f>
        <v>0</v>
      </c>
      <c r="BC59" s="131">
        <f>'4 - 4NP stavební část'!F38</f>
        <v>0</v>
      </c>
      <c r="BD59" s="133">
        <f>'4 - 4NP stavební část'!F39</f>
        <v>0</v>
      </c>
      <c r="BE59" s="4"/>
      <c r="BT59" s="134" t="s">
        <v>84</v>
      </c>
      <c r="BV59" s="134" t="s">
        <v>75</v>
      </c>
      <c r="BW59" s="134" t="s">
        <v>93</v>
      </c>
      <c r="BX59" s="134" t="s">
        <v>80</v>
      </c>
      <c r="CL59" s="134" t="s">
        <v>19</v>
      </c>
    </row>
    <row r="60" spans="1:90" s="4" customFormat="1" ht="16.5" customHeight="1">
      <c r="A60" s="125" t="s">
        <v>81</v>
      </c>
      <c r="B60" s="64"/>
      <c r="C60" s="126"/>
      <c r="D60" s="126"/>
      <c r="E60" s="127" t="s">
        <v>94</v>
      </c>
      <c r="F60" s="127"/>
      <c r="G60" s="127"/>
      <c r="H60" s="127"/>
      <c r="I60" s="127"/>
      <c r="J60" s="126"/>
      <c r="K60" s="127" t="s">
        <v>95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'5 - Změna užívání dílny n...'!J32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83</v>
      </c>
      <c r="AR60" s="66"/>
      <c r="AS60" s="130">
        <v>0</v>
      </c>
      <c r="AT60" s="131">
        <f>ROUND(SUM(AV60:AW60),2)</f>
        <v>0</v>
      </c>
      <c r="AU60" s="132">
        <f>'5 - Změna užívání dílny n...'!P95</f>
        <v>0</v>
      </c>
      <c r="AV60" s="131">
        <f>'5 - Změna užívání dílny n...'!J35</f>
        <v>0</v>
      </c>
      <c r="AW60" s="131">
        <f>'5 - Změna užívání dílny n...'!J36</f>
        <v>0</v>
      </c>
      <c r="AX60" s="131">
        <f>'5 - Změna užívání dílny n...'!J37</f>
        <v>0</v>
      </c>
      <c r="AY60" s="131">
        <f>'5 - Změna užívání dílny n...'!J38</f>
        <v>0</v>
      </c>
      <c r="AZ60" s="131">
        <f>'5 - Změna užívání dílny n...'!F35</f>
        <v>0</v>
      </c>
      <c r="BA60" s="131">
        <f>'5 - Změna užívání dílny n...'!F36</f>
        <v>0</v>
      </c>
      <c r="BB60" s="131">
        <f>'5 - Změna užívání dílny n...'!F37</f>
        <v>0</v>
      </c>
      <c r="BC60" s="131">
        <f>'5 - Změna užívání dílny n...'!F38</f>
        <v>0</v>
      </c>
      <c r="BD60" s="133">
        <f>'5 - Změna užívání dílny n...'!F39</f>
        <v>0</v>
      </c>
      <c r="BE60" s="4"/>
      <c r="BT60" s="134" t="s">
        <v>84</v>
      </c>
      <c r="BV60" s="134" t="s">
        <v>75</v>
      </c>
      <c r="BW60" s="134" t="s">
        <v>96</v>
      </c>
      <c r="BX60" s="134" t="s">
        <v>80</v>
      </c>
      <c r="CL60" s="134" t="s">
        <v>19</v>
      </c>
    </row>
    <row r="61" spans="1:90" s="4" customFormat="1" ht="16.5" customHeight="1">
      <c r="A61" s="125" t="s">
        <v>81</v>
      </c>
      <c r="B61" s="64"/>
      <c r="C61" s="126"/>
      <c r="D61" s="126"/>
      <c r="E61" s="127" t="s">
        <v>97</v>
      </c>
      <c r="F61" s="127"/>
      <c r="G61" s="127"/>
      <c r="H61" s="127"/>
      <c r="I61" s="127"/>
      <c r="J61" s="126"/>
      <c r="K61" s="127" t="s">
        <v>98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'6 - Změna užívání chodby 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83</v>
      </c>
      <c r="AR61" s="66"/>
      <c r="AS61" s="130">
        <v>0</v>
      </c>
      <c r="AT61" s="131">
        <f>ROUND(SUM(AV61:AW61),2)</f>
        <v>0</v>
      </c>
      <c r="AU61" s="132">
        <f>'6 - Změna užívání chodby ...'!P96</f>
        <v>0</v>
      </c>
      <c r="AV61" s="131">
        <f>'6 - Změna užívání chodby ...'!J35</f>
        <v>0</v>
      </c>
      <c r="AW61" s="131">
        <f>'6 - Změna užívání chodby ...'!J36</f>
        <v>0</v>
      </c>
      <c r="AX61" s="131">
        <f>'6 - Změna užívání chodby ...'!J37</f>
        <v>0</v>
      </c>
      <c r="AY61" s="131">
        <f>'6 - Změna užívání chodby ...'!J38</f>
        <v>0</v>
      </c>
      <c r="AZ61" s="131">
        <f>'6 - Změna užívání chodby ...'!F35</f>
        <v>0</v>
      </c>
      <c r="BA61" s="131">
        <f>'6 - Změna užívání chodby ...'!F36</f>
        <v>0</v>
      </c>
      <c r="BB61" s="131">
        <f>'6 - Změna užívání chodby ...'!F37</f>
        <v>0</v>
      </c>
      <c r="BC61" s="131">
        <f>'6 - Změna užívání chodby ...'!F38</f>
        <v>0</v>
      </c>
      <c r="BD61" s="133">
        <f>'6 - Změna užívání chodby ...'!F39</f>
        <v>0</v>
      </c>
      <c r="BE61" s="4"/>
      <c r="BT61" s="134" t="s">
        <v>84</v>
      </c>
      <c r="BV61" s="134" t="s">
        <v>75</v>
      </c>
      <c r="BW61" s="134" t="s">
        <v>99</v>
      </c>
      <c r="BX61" s="134" t="s">
        <v>80</v>
      </c>
      <c r="CL61" s="134" t="s">
        <v>19</v>
      </c>
    </row>
    <row r="62" spans="1:90" s="4" customFormat="1" ht="16.5" customHeight="1">
      <c r="A62" s="125" t="s">
        <v>81</v>
      </c>
      <c r="B62" s="64"/>
      <c r="C62" s="126"/>
      <c r="D62" s="126"/>
      <c r="E62" s="127" t="s">
        <v>100</v>
      </c>
      <c r="F62" s="127"/>
      <c r="G62" s="127"/>
      <c r="H62" s="127"/>
      <c r="I62" s="127"/>
      <c r="J62" s="126"/>
      <c r="K62" s="127" t="s">
        <v>101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'7 - Stavební úpravy jídelny'!J32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83</v>
      </c>
      <c r="AR62" s="66"/>
      <c r="AS62" s="130">
        <v>0</v>
      </c>
      <c r="AT62" s="131">
        <f>ROUND(SUM(AV62:AW62),2)</f>
        <v>0</v>
      </c>
      <c r="AU62" s="132">
        <f>'7 - Stavební úpravy jídelny'!P98</f>
        <v>0</v>
      </c>
      <c r="AV62" s="131">
        <f>'7 - Stavební úpravy jídelny'!J35</f>
        <v>0</v>
      </c>
      <c r="AW62" s="131">
        <f>'7 - Stavební úpravy jídelny'!J36</f>
        <v>0</v>
      </c>
      <c r="AX62" s="131">
        <f>'7 - Stavební úpravy jídelny'!J37</f>
        <v>0</v>
      </c>
      <c r="AY62" s="131">
        <f>'7 - Stavební úpravy jídelny'!J38</f>
        <v>0</v>
      </c>
      <c r="AZ62" s="131">
        <f>'7 - Stavební úpravy jídelny'!F35</f>
        <v>0</v>
      </c>
      <c r="BA62" s="131">
        <f>'7 - Stavební úpravy jídelny'!F36</f>
        <v>0</v>
      </c>
      <c r="BB62" s="131">
        <f>'7 - Stavební úpravy jídelny'!F37</f>
        <v>0</v>
      </c>
      <c r="BC62" s="131">
        <f>'7 - Stavební úpravy jídelny'!F38</f>
        <v>0</v>
      </c>
      <c r="BD62" s="133">
        <f>'7 - Stavební úpravy jídelny'!F39</f>
        <v>0</v>
      </c>
      <c r="BE62" s="4"/>
      <c r="BT62" s="134" t="s">
        <v>84</v>
      </c>
      <c r="BV62" s="134" t="s">
        <v>75</v>
      </c>
      <c r="BW62" s="134" t="s">
        <v>102</v>
      </c>
      <c r="BX62" s="134" t="s">
        <v>80</v>
      </c>
      <c r="CL62" s="134" t="s">
        <v>19</v>
      </c>
    </row>
    <row r="63" spans="1:91" s="7" customFormat="1" ht="16.5" customHeight="1">
      <c r="A63" s="7"/>
      <c r="B63" s="112"/>
      <c r="C63" s="113"/>
      <c r="D63" s="114" t="s">
        <v>84</v>
      </c>
      <c r="E63" s="114"/>
      <c r="F63" s="114"/>
      <c r="G63" s="114"/>
      <c r="H63" s="114"/>
      <c r="I63" s="115"/>
      <c r="J63" s="114" t="s">
        <v>103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ROUND(SUM(AG64:AG67),2)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79</v>
      </c>
      <c r="AR63" s="119"/>
      <c r="AS63" s="120">
        <f>ROUND(SUM(AS64:AS67),2)</f>
        <v>0</v>
      </c>
      <c r="AT63" s="121">
        <f>ROUND(SUM(AV63:AW63),2)</f>
        <v>0</v>
      </c>
      <c r="AU63" s="122">
        <f>ROUND(SUM(AU64:AU67),5)</f>
        <v>0</v>
      </c>
      <c r="AV63" s="121">
        <f>ROUND(AZ63*L29,2)</f>
        <v>0</v>
      </c>
      <c r="AW63" s="121">
        <f>ROUND(BA63*L30,2)</f>
        <v>0</v>
      </c>
      <c r="AX63" s="121">
        <f>ROUND(BB63*L29,2)</f>
        <v>0</v>
      </c>
      <c r="AY63" s="121">
        <f>ROUND(BC63*L30,2)</f>
        <v>0</v>
      </c>
      <c r="AZ63" s="121">
        <f>ROUND(SUM(AZ64:AZ67),2)</f>
        <v>0</v>
      </c>
      <c r="BA63" s="121">
        <f>ROUND(SUM(BA64:BA67),2)</f>
        <v>0</v>
      </c>
      <c r="BB63" s="121">
        <f>ROUND(SUM(BB64:BB67),2)</f>
        <v>0</v>
      </c>
      <c r="BC63" s="121">
        <f>ROUND(SUM(BC64:BC67),2)</f>
        <v>0</v>
      </c>
      <c r="BD63" s="123">
        <f>ROUND(SUM(BD64:BD67),2)</f>
        <v>0</v>
      </c>
      <c r="BE63" s="7"/>
      <c r="BS63" s="124" t="s">
        <v>72</v>
      </c>
      <c r="BT63" s="124" t="s">
        <v>77</v>
      </c>
      <c r="BU63" s="124" t="s">
        <v>74</v>
      </c>
      <c r="BV63" s="124" t="s">
        <v>75</v>
      </c>
      <c r="BW63" s="124" t="s">
        <v>104</v>
      </c>
      <c r="BX63" s="124" t="s">
        <v>5</v>
      </c>
      <c r="CL63" s="124" t="s">
        <v>19</v>
      </c>
      <c r="CM63" s="124" t="s">
        <v>77</v>
      </c>
    </row>
    <row r="64" spans="1:90" s="4" customFormat="1" ht="16.5" customHeight="1">
      <c r="A64" s="125" t="s">
        <v>81</v>
      </c>
      <c r="B64" s="64"/>
      <c r="C64" s="126"/>
      <c r="D64" s="126"/>
      <c r="E64" s="127" t="s">
        <v>77</v>
      </c>
      <c r="F64" s="127"/>
      <c r="G64" s="127"/>
      <c r="H64" s="127"/>
      <c r="I64" s="127"/>
      <c r="J64" s="126"/>
      <c r="K64" s="127" t="s">
        <v>105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'1 - 1NP-položky'!J32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83</v>
      </c>
      <c r="AR64" s="66"/>
      <c r="AS64" s="130">
        <v>0</v>
      </c>
      <c r="AT64" s="131">
        <f>ROUND(SUM(AV64:AW64),2)</f>
        <v>0</v>
      </c>
      <c r="AU64" s="132">
        <f>'1 - 1NP-položky'!P95</f>
        <v>0</v>
      </c>
      <c r="AV64" s="131">
        <f>'1 - 1NP-položky'!J35</f>
        <v>0</v>
      </c>
      <c r="AW64" s="131">
        <f>'1 - 1NP-položky'!J36</f>
        <v>0</v>
      </c>
      <c r="AX64" s="131">
        <f>'1 - 1NP-položky'!J37</f>
        <v>0</v>
      </c>
      <c r="AY64" s="131">
        <f>'1 - 1NP-položky'!J38</f>
        <v>0</v>
      </c>
      <c r="AZ64" s="131">
        <f>'1 - 1NP-položky'!F35</f>
        <v>0</v>
      </c>
      <c r="BA64" s="131">
        <f>'1 - 1NP-položky'!F36</f>
        <v>0</v>
      </c>
      <c r="BB64" s="131">
        <f>'1 - 1NP-položky'!F37</f>
        <v>0</v>
      </c>
      <c r="BC64" s="131">
        <f>'1 - 1NP-položky'!F38</f>
        <v>0</v>
      </c>
      <c r="BD64" s="133">
        <f>'1 - 1NP-položky'!F39</f>
        <v>0</v>
      </c>
      <c r="BE64" s="4"/>
      <c r="BT64" s="134" t="s">
        <v>84</v>
      </c>
      <c r="BV64" s="134" t="s">
        <v>75</v>
      </c>
      <c r="BW64" s="134" t="s">
        <v>106</v>
      </c>
      <c r="BX64" s="134" t="s">
        <v>104</v>
      </c>
      <c r="CL64" s="134" t="s">
        <v>19</v>
      </c>
    </row>
    <row r="65" spans="1:90" s="4" customFormat="1" ht="16.5" customHeight="1">
      <c r="A65" s="125" t="s">
        <v>81</v>
      </c>
      <c r="B65" s="64"/>
      <c r="C65" s="126"/>
      <c r="D65" s="126"/>
      <c r="E65" s="127" t="s">
        <v>84</v>
      </c>
      <c r="F65" s="127"/>
      <c r="G65" s="127"/>
      <c r="H65" s="127"/>
      <c r="I65" s="127"/>
      <c r="J65" s="126"/>
      <c r="K65" s="127" t="s">
        <v>107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'2 - 2NP-položky'!J32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83</v>
      </c>
      <c r="AR65" s="66"/>
      <c r="AS65" s="130">
        <v>0</v>
      </c>
      <c r="AT65" s="131">
        <f>ROUND(SUM(AV65:AW65),2)</f>
        <v>0</v>
      </c>
      <c r="AU65" s="132">
        <f>'2 - 2NP-položky'!P100</f>
        <v>0</v>
      </c>
      <c r="AV65" s="131">
        <f>'2 - 2NP-položky'!J35</f>
        <v>0</v>
      </c>
      <c r="AW65" s="131">
        <f>'2 - 2NP-položky'!J36</f>
        <v>0</v>
      </c>
      <c r="AX65" s="131">
        <f>'2 - 2NP-položky'!J37</f>
        <v>0</v>
      </c>
      <c r="AY65" s="131">
        <f>'2 - 2NP-položky'!J38</f>
        <v>0</v>
      </c>
      <c r="AZ65" s="131">
        <f>'2 - 2NP-položky'!F35</f>
        <v>0</v>
      </c>
      <c r="BA65" s="131">
        <f>'2 - 2NP-položky'!F36</f>
        <v>0</v>
      </c>
      <c r="BB65" s="131">
        <f>'2 - 2NP-položky'!F37</f>
        <v>0</v>
      </c>
      <c r="BC65" s="131">
        <f>'2 - 2NP-položky'!F38</f>
        <v>0</v>
      </c>
      <c r="BD65" s="133">
        <f>'2 - 2NP-položky'!F39</f>
        <v>0</v>
      </c>
      <c r="BE65" s="4"/>
      <c r="BT65" s="134" t="s">
        <v>84</v>
      </c>
      <c r="BV65" s="134" t="s">
        <v>75</v>
      </c>
      <c r="BW65" s="134" t="s">
        <v>108</v>
      </c>
      <c r="BX65" s="134" t="s">
        <v>104</v>
      </c>
      <c r="CL65" s="134" t="s">
        <v>19</v>
      </c>
    </row>
    <row r="66" spans="1:90" s="4" customFormat="1" ht="16.5" customHeight="1">
      <c r="A66" s="125" t="s">
        <v>81</v>
      </c>
      <c r="B66" s="64"/>
      <c r="C66" s="126"/>
      <c r="D66" s="126"/>
      <c r="E66" s="127" t="s">
        <v>88</v>
      </c>
      <c r="F66" s="127"/>
      <c r="G66" s="127"/>
      <c r="H66" s="127"/>
      <c r="I66" s="127"/>
      <c r="J66" s="126"/>
      <c r="K66" s="127" t="s">
        <v>109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'3 - 3NP-položky'!J32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83</v>
      </c>
      <c r="AR66" s="66"/>
      <c r="AS66" s="130">
        <v>0</v>
      </c>
      <c r="AT66" s="131">
        <f>ROUND(SUM(AV66:AW66),2)</f>
        <v>0</v>
      </c>
      <c r="AU66" s="132">
        <f>'3 - 3NP-položky'!P100</f>
        <v>0</v>
      </c>
      <c r="AV66" s="131">
        <f>'3 - 3NP-položky'!J35</f>
        <v>0</v>
      </c>
      <c r="AW66" s="131">
        <f>'3 - 3NP-položky'!J36</f>
        <v>0</v>
      </c>
      <c r="AX66" s="131">
        <f>'3 - 3NP-položky'!J37</f>
        <v>0</v>
      </c>
      <c r="AY66" s="131">
        <f>'3 - 3NP-položky'!J38</f>
        <v>0</v>
      </c>
      <c r="AZ66" s="131">
        <f>'3 - 3NP-položky'!F35</f>
        <v>0</v>
      </c>
      <c r="BA66" s="131">
        <f>'3 - 3NP-položky'!F36</f>
        <v>0</v>
      </c>
      <c r="BB66" s="131">
        <f>'3 - 3NP-položky'!F37</f>
        <v>0</v>
      </c>
      <c r="BC66" s="131">
        <f>'3 - 3NP-položky'!F38</f>
        <v>0</v>
      </c>
      <c r="BD66" s="133">
        <f>'3 - 3NP-položky'!F39</f>
        <v>0</v>
      </c>
      <c r="BE66" s="4"/>
      <c r="BT66" s="134" t="s">
        <v>84</v>
      </c>
      <c r="BV66" s="134" t="s">
        <v>75</v>
      </c>
      <c r="BW66" s="134" t="s">
        <v>110</v>
      </c>
      <c r="BX66" s="134" t="s">
        <v>104</v>
      </c>
      <c r="CL66" s="134" t="s">
        <v>19</v>
      </c>
    </row>
    <row r="67" spans="1:90" s="4" customFormat="1" ht="16.5" customHeight="1">
      <c r="A67" s="125" t="s">
        <v>81</v>
      </c>
      <c r="B67" s="64"/>
      <c r="C67" s="126"/>
      <c r="D67" s="126"/>
      <c r="E67" s="127" t="s">
        <v>91</v>
      </c>
      <c r="F67" s="127"/>
      <c r="G67" s="127"/>
      <c r="H67" s="127"/>
      <c r="I67" s="127"/>
      <c r="J67" s="126"/>
      <c r="K67" s="127" t="s">
        <v>111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'4 - 4NP-položky'!J32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83</v>
      </c>
      <c r="AR67" s="66"/>
      <c r="AS67" s="130">
        <v>0</v>
      </c>
      <c r="AT67" s="131">
        <f>ROUND(SUM(AV67:AW67),2)</f>
        <v>0</v>
      </c>
      <c r="AU67" s="132">
        <f>'4 - 4NP-položky'!P100</f>
        <v>0</v>
      </c>
      <c r="AV67" s="131">
        <f>'4 - 4NP-položky'!J35</f>
        <v>0</v>
      </c>
      <c r="AW67" s="131">
        <f>'4 - 4NP-položky'!J36</f>
        <v>0</v>
      </c>
      <c r="AX67" s="131">
        <f>'4 - 4NP-položky'!J37</f>
        <v>0</v>
      </c>
      <c r="AY67" s="131">
        <f>'4 - 4NP-položky'!J38</f>
        <v>0</v>
      </c>
      <c r="AZ67" s="131">
        <f>'4 - 4NP-položky'!F35</f>
        <v>0</v>
      </c>
      <c r="BA67" s="131">
        <f>'4 - 4NP-položky'!F36</f>
        <v>0</v>
      </c>
      <c r="BB67" s="131">
        <f>'4 - 4NP-položky'!F37</f>
        <v>0</v>
      </c>
      <c r="BC67" s="131">
        <f>'4 - 4NP-položky'!F38</f>
        <v>0</v>
      </c>
      <c r="BD67" s="133">
        <f>'4 - 4NP-položky'!F39</f>
        <v>0</v>
      </c>
      <c r="BE67" s="4"/>
      <c r="BT67" s="134" t="s">
        <v>84</v>
      </c>
      <c r="BV67" s="134" t="s">
        <v>75</v>
      </c>
      <c r="BW67" s="134" t="s">
        <v>112</v>
      </c>
      <c r="BX67" s="134" t="s">
        <v>104</v>
      </c>
      <c r="CL67" s="134" t="s">
        <v>19</v>
      </c>
    </row>
    <row r="68" spans="1:91" s="7" customFormat="1" ht="16.5" customHeight="1">
      <c r="A68" s="125" t="s">
        <v>81</v>
      </c>
      <c r="B68" s="112"/>
      <c r="C68" s="113"/>
      <c r="D68" s="114" t="s">
        <v>88</v>
      </c>
      <c r="E68" s="114"/>
      <c r="F68" s="114"/>
      <c r="G68" s="114"/>
      <c r="H68" s="114"/>
      <c r="I68" s="115"/>
      <c r="J68" s="114" t="s">
        <v>113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7">
        <f>'3 - ZTI'!J30</f>
        <v>0</v>
      </c>
      <c r="AH68" s="115"/>
      <c r="AI68" s="115"/>
      <c r="AJ68" s="115"/>
      <c r="AK68" s="115"/>
      <c r="AL68" s="115"/>
      <c r="AM68" s="115"/>
      <c r="AN68" s="117">
        <f>SUM(AG68,AT68)</f>
        <v>0</v>
      </c>
      <c r="AO68" s="115"/>
      <c r="AP68" s="115"/>
      <c r="AQ68" s="118" t="s">
        <v>79</v>
      </c>
      <c r="AR68" s="119"/>
      <c r="AS68" s="135">
        <v>0</v>
      </c>
      <c r="AT68" s="136">
        <f>ROUND(SUM(AV68:AW68),2)</f>
        <v>0</v>
      </c>
      <c r="AU68" s="137">
        <f>'3 - ZTI'!P85</f>
        <v>0</v>
      </c>
      <c r="AV68" s="136">
        <f>'3 - ZTI'!J33</f>
        <v>0</v>
      </c>
      <c r="AW68" s="136">
        <f>'3 - ZTI'!J34</f>
        <v>0</v>
      </c>
      <c r="AX68" s="136">
        <f>'3 - ZTI'!J35</f>
        <v>0</v>
      </c>
      <c r="AY68" s="136">
        <f>'3 - ZTI'!J36</f>
        <v>0</v>
      </c>
      <c r="AZ68" s="136">
        <f>'3 - ZTI'!F33</f>
        <v>0</v>
      </c>
      <c r="BA68" s="136">
        <f>'3 - ZTI'!F34</f>
        <v>0</v>
      </c>
      <c r="BB68" s="136">
        <f>'3 - ZTI'!F35</f>
        <v>0</v>
      </c>
      <c r="BC68" s="136">
        <f>'3 - ZTI'!F36</f>
        <v>0</v>
      </c>
      <c r="BD68" s="138">
        <f>'3 - ZTI'!F37</f>
        <v>0</v>
      </c>
      <c r="BE68" s="7"/>
      <c r="BT68" s="124" t="s">
        <v>77</v>
      </c>
      <c r="BV68" s="124" t="s">
        <v>75</v>
      </c>
      <c r="BW68" s="124" t="s">
        <v>114</v>
      </c>
      <c r="BX68" s="124" t="s">
        <v>5</v>
      </c>
      <c r="CL68" s="124" t="s">
        <v>19</v>
      </c>
      <c r="CM68" s="124" t="s">
        <v>77</v>
      </c>
    </row>
    <row r="69" spans="1:57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password="CC35" sheet="1" objects="1" scenarios="1" formatColumns="0" formatRows="0"/>
  <mergeCells count="94">
    <mergeCell ref="C52:G52"/>
    <mergeCell ref="D63:H63"/>
    <mergeCell ref="D55:H55"/>
    <mergeCell ref="E58:I58"/>
    <mergeCell ref="E57:I57"/>
    <mergeCell ref="E62:I62"/>
    <mergeCell ref="E64:I64"/>
    <mergeCell ref="E56:I56"/>
    <mergeCell ref="E61:I61"/>
    <mergeCell ref="E60:I60"/>
    <mergeCell ref="E59:I59"/>
    <mergeCell ref="I52:AF52"/>
    <mergeCell ref="J63:AF63"/>
    <mergeCell ref="J55:AF55"/>
    <mergeCell ref="K59:AF59"/>
    <mergeCell ref="K60:AF60"/>
    <mergeCell ref="K57:AF57"/>
    <mergeCell ref="K61:AF61"/>
    <mergeCell ref="K62:AF62"/>
    <mergeCell ref="K64:AF64"/>
    <mergeCell ref="K56:AF56"/>
    <mergeCell ref="K58:AF58"/>
    <mergeCell ref="L45:AO45"/>
    <mergeCell ref="E65:I65"/>
    <mergeCell ref="K65:AF65"/>
    <mergeCell ref="E66:I66"/>
    <mergeCell ref="K66:AF66"/>
    <mergeCell ref="E67:I67"/>
    <mergeCell ref="K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52:AM52"/>
    <mergeCell ref="AG61:AM61"/>
    <mergeCell ref="AG60:AM60"/>
    <mergeCell ref="AG55:AM55"/>
    <mergeCell ref="AG64:AM64"/>
    <mergeCell ref="AG56:AM56"/>
    <mergeCell ref="AG59:AM59"/>
    <mergeCell ref="AG58:AM58"/>
    <mergeCell ref="AM47:AN47"/>
    <mergeCell ref="AM49:AP49"/>
    <mergeCell ref="AM50:AP50"/>
    <mergeCell ref="AN59:AP59"/>
    <mergeCell ref="AN64:AP64"/>
    <mergeCell ref="AN63:AP63"/>
    <mergeCell ref="AN58:AP58"/>
    <mergeCell ref="AN62:AP62"/>
    <mergeCell ref="AN55:AP55"/>
    <mergeCell ref="AN52:AP52"/>
    <mergeCell ref="AN57:AP57"/>
    <mergeCell ref="AN61:AP61"/>
    <mergeCell ref="AN60:AP60"/>
    <mergeCell ref="AN56:AP56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1 - 1NP stavební část'!C2" display="/"/>
    <hyperlink ref="A57" location="'2 - 2NP stavební část'!C2" display="/"/>
    <hyperlink ref="A58" location="'3 - 3NP stavební část'!C2" display="/"/>
    <hyperlink ref="A59" location="'4 - 4NP stavební část'!C2" display="/"/>
    <hyperlink ref="A60" location="'5 - Změna užívání dílny n...'!C2" display="/"/>
    <hyperlink ref="A61" location="'6 - Změna užívání chodby ...'!C2" display="/"/>
    <hyperlink ref="A62" location="'7 - Stavební úpravy jídelny'!C2" display="/"/>
    <hyperlink ref="A64" location="'1 - 1NP-položky'!C2" display="/"/>
    <hyperlink ref="A65" location="'2 - 2NP-položky'!C2" display="/"/>
    <hyperlink ref="A66" location="'3 - 3NP-položky'!C2" display="/"/>
    <hyperlink ref="A67" location="'4 - 4NP-položky'!C2" display="/"/>
    <hyperlink ref="A68" location="'3 - ZTI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872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989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ROUND((SUM(BE100:BE285)),2)</f>
        <v>0</v>
      </c>
      <c r="G35" s="39"/>
      <c r="H35" s="39"/>
      <c r="I35" s="158">
        <v>0.21</v>
      </c>
      <c r="J35" s="157">
        <f>ROUND(((SUM(BE100:BE285))*I35),2)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ROUND((SUM(BF100:BF285)),2)</f>
        <v>0</v>
      </c>
      <c r="G36" s="39"/>
      <c r="H36" s="39"/>
      <c r="I36" s="158">
        <v>0.15</v>
      </c>
      <c r="J36" s="157">
        <f>ROUND(((SUM(BF100:BF285))*I36),2)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ROUND((SUM(BG100:BG285)),2)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ROUND((SUM(BH100:BH285)),2)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ROUND((SUM(BI100:BI285)),2)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872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2 - 2NP-položky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874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875</v>
      </c>
      <c r="E65" s="178"/>
      <c r="F65" s="178"/>
      <c r="G65" s="178"/>
      <c r="H65" s="178"/>
      <c r="I65" s="178"/>
      <c r="J65" s="179">
        <f>J102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876</v>
      </c>
      <c r="E66" s="178"/>
      <c r="F66" s="178"/>
      <c r="G66" s="178"/>
      <c r="H66" s="178"/>
      <c r="I66" s="178"/>
      <c r="J66" s="179">
        <f>J153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990</v>
      </c>
      <c r="E67" s="178"/>
      <c r="F67" s="178"/>
      <c r="G67" s="178"/>
      <c r="H67" s="178"/>
      <c r="I67" s="178"/>
      <c r="J67" s="179">
        <f>J154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991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992</v>
      </c>
      <c r="E69" s="178"/>
      <c r="F69" s="178"/>
      <c r="G69" s="178"/>
      <c r="H69" s="178"/>
      <c r="I69" s="178"/>
      <c r="J69" s="179">
        <f>J184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993</v>
      </c>
      <c r="E70" s="178"/>
      <c r="F70" s="178"/>
      <c r="G70" s="178"/>
      <c r="H70" s="178"/>
      <c r="I70" s="178"/>
      <c r="J70" s="179">
        <f>J199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875</v>
      </c>
      <c r="E71" s="178"/>
      <c r="F71" s="178"/>
      <c r="G71" s="178"/>
      <c r="H71" s="178"/>
      <c r="I71" s="178"/>
      <c r="J71" s="179">
        <f>J200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876</v>
      </c>
      <c r="E72" s="178"/>
      <c r="F72" s="178"/>
      <c r="G72" s="178"/>
      <c r="H72" s="178"/>
      <c r="I72" s="178"/>
      <c r="J72" s="179">
        <f>J239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990</v>
      </c>
      <c r="E73" s="178"/>
      <c r="F73" s="178"/>
      <c r="G73" s="178"/>
      <c r="H73" s="178"/>
      <c r="I73" s="178"/>
      <c r="J73" s="179">
        <f>J240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991</v>
      </c>
      <c r="E74" s="178"/>
      <c r="F74" s="178"/>
      <c r="G74" s="178"/>
      <c r="H74" s="178"/>
      <c r="I74" s="178"/>
      <c r="J74" s="179">
        <f>J249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5"/>
      <c r="C75" s="176"/>
      <c r="D75" s="177" t="s">
        <v>992</v>
      </c>
      <c r="E75" s="178"/>
      <c r="F75" s="178"/>
      <c r="G75" s="178"/>
      <c r="H75" s="178"/>
      <c r="I75" s="178"/>
      <c r="J75" s="179">
        <f>J258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5"/>
      <c r="C76" s="176"/>
      <c r="D76" s="177" t="s">
        <v>994</v>
      </c>
      <c r="E76" s="178"/>
      <c r="F76" s="178"/>
      <c r="G76" s="178"/>
      <c r="H76" s="178"/>
      <c r="I76" s="178"/>
      <c r="J76" s="179">
        <f>J267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5"/>
      <c r="C77" s="176"/>
      <c r="D77" s="177" t="s">
        <v>995</v>
      </c>
      <c r="E77" s="178"/>
      <c r="F77" s="178"/>
      <c r="G77" s="178"/>
      <c r="H77" s="178"/>
      <c r="I77" s="178"/>
      <c r="J77" s="179">
        <f>J270</f>
        <v>0</v>
      </c>
      <c r="K77" s="176"/>
      <c r="L77" s="18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75"/>
      <c r="C78" s="176"/>
      <c r="D78" s="177" t="s">
        <v>134</v>
      </c>
      <c r="E78" s="178"/>
      <c r="F78" s="178"/>
      <c r="G78" s="178"/>
      <c r="H78" s="178"/>
      <c r="I78" s="178"/>
      <c r="J78" s="179">
        <f>J275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137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0" t="str">
        <f>E7</f>
        <v>Čtyřlístek- udržovací práce DBS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116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872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118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2 - 2NP-položky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Ostrava</v>
      </c>
      <c r="G94" s="41"/>
      <c r="H94" s="41"/>
      <c r="I94" s="33" t="s">
        <v>23</v>
      </c>
      <c r="J94" s="73" t="str">
        <f>IF(J14="","",J14)</f>
        <v>19. 11. 2021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Čtyřlístek</v>
      </c>
      <c r="G96" s="41"/>
      <c r="H96" s="41"/>
      <c r="I96" s="33" t="s">
        <v>33</v>
      </c>
      <c r="J96" s="37" t="str">
        <f>E23</f>
        <v xml:space="preserve"> 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33" t="s">
        <v>36</v>
      </c>
      <c r="J97" s="37" t="str">
        <f>E26</f>
        <v xml:space="preserve"> 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138</v>
      </c>
      <c r="D99" s="189" t="s">
        <v>58</v>
      </c>
      <c r="E99" s="189" t="s">
        <v>54</v>
      </c>
      <c r="F99" s="189" t="s">
        <v>55</v>
      </c>
      <c r="G99" s="189" t="s">
        <v>139</v>
      </c>
      <c r="H99" s="189" t="s">
        <v>140</v>
      </c>
      <c r="I99" s="189" t="s">
        <v>141</v>
      </c>
      <c r="J99" s="189" t="s">
        <v>122</v>
      </c>
      <c r="K99" s="190" t="s">
        <v>142</v>
      </c>
      <c r="L99" s="191"/>
      <c r="M99" s="93" t="s">
        <v>19</v>
      </c>
      <c r="N99" s="94" t="s">
        <v>43</v>
      </c>
      <c r="O99" s="94" t="s">
        <v>143</v>
      </c>
      <c r="P99" s="94" t="s">
        <v>144</v>
      </c>
      <c r="Q99" s="94" t="s">
        <v>145</v>
      </c>
      <c r="R99" s="94" t="s">
        <v>146</v>
      </c>
      <c r="S99" s="94" t="s">
        <v>147</v>
      </c>
      <c r="T99" s="95" t="s">
        <v>148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149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P101+P102+P153+P154+P169+P184+P199+P200+P239+P240+P249+P258+P267+P270+P275</f>
        <v>0</v>
      </c>
      <c r="Q100" s="97"/>
      <c r="R100" s="194">
        <f>R101+R102+R153+R154+R169+R184+R199+R200+R239+R240+R249+R258+R267+R270+R275</f>
        <v>0</v>
      </c>
      <c r="S100" s="97"/>
      <c r="T100" s="195">
        <f>T101+T102+T153+T154+T169+T184+T199+T200+T239+T240+T249+T258+T267+T270+T275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72</v>
      </c>
      <c r="AU100" s="18" t="s">
        <v>123</v>
      </c>
      <c r="BK100" s="196">
        <f>BK101+BK102+BK153+BK154+BK169+BK184+BK199+BK200+BK239+BK240+BK249+BK258+BK267+BK270+BK275</f>
        <v>0</v>
      </c>
    </row>
    <row r="101" spans="1:63" s="12" customFormat="1" ht="25.9" customHeight="1">
      <c r="A101" s="12"/>
      <c r="B101" s="197"/>
      <c r="C101" s="198"/>
      <c r="D101" s="199" t="s">
        <v>72</v>
      </c>
      <c r="E101" s="200" t="s">
        <v>880</v>
      </c>
      <c r="F101" s="200" t="s">
        <v>881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v>0</v>
      </c>
      <c r="Q101" s="205"/>
      <c r="R101" s="206">
        <v>0</v>
      </c>
      <c r="S101" s="205"/>
      <c r="T101" s="207"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77</v>
      </c>
      <c r="AT101" s="209" t="s">
        <v>72</v>
      </c>
      <c r="AU101" s="209" t="s">
        <v>73</v>
      </c>
      <c r="AY101" s="208" t="s">
        <v>152</v>
      </c>
      <c r="BK101" s="210">
        <v>0</v>
      </c>
    </row>
    <row r="102" spans="1:63" s="12" customFormat="1" ht="25.9" customHeight="1">
      <c r="A102" s="12"/>
      <c r="B102" s="197"/>
      <c r="C102" s="198"/>
      <c r="D102" s="199" t="s">
        <v>72</v>
      </c>
      <c r="E102" s="200" t="s">
        <v>882</v>
      </c>
      <c r="F102" s="200" t="s">
        <v>883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SUM(P103:P152)</f>
        <v>0</v>
      </c>
      <c r="Q102" s="205"/>
      <c r="R102" s="206">
        <f>SUM(R103:R152)</f>
        <v>0</v>
      </c>
      <c r="S102" s="205"/>
      <c r="T102" s="207">
        <f>SUM(T103:T152)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77</v>
      </c>
      <c r="AT102" s="209" t="s">
        <v>72</v>
      </c>
      <c r="AU102" s="209" t="s">
        <v>73</v>
      </c>
      <c r="AY102" s="208" t="s">
        <v>152</v>
      </c>
      <c r="BK102" s="210">
        <f>SUM(BK103:BK152)</f>
        <v>0</v>
      </c>
    </row>
    <row r="103" spans="1:65" s="2" customFormat="1" ht="16.5" customHeight="1">
      <c r="A103" s="39"/>
      <c r="B103" s="40"/>
      <c r="C103" s="213" t="s">
        <v>77</v>
      </c>
      <c r="D103" s="213" t="s">
        <v>154</v>
      </c>
      <c r="E103" s="214" t="s">
        <v>996</v>
      </c>
      <c r="F103" s="215" t="s">
        <v>997</v>
      </c>
      <c r="G103" s="216" t="s">
        <v>742</v>
      </c>
      <c r="H103" s="217">
        <v>260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</v>
      </c>
      <c r="AT103" s="224" t="s">
        <v>154</v>
      </c>
      <c r="AU103" s="224" t="s">
        <v>77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84</v>
      </c>
      <c r="BK103" s="225">
        <f>ROUND(I103*H103,2)</f>
        <v>0</v>
      </c>
      <c r="BL103" s="18" t="s">
        <v>91</v>
      </c>
      <c r="BM103" s="224" t="s">
        <v>84</v>
      </c>
    </row>
    <row r="104" spans="1:47" s="2" customFormat="1" ht="12">
      <c r="A104" s="39"/>
      <c r="B104" s="40"/>
      <c r="C104" s="41"/>
      <c r="D104" s="226" t="s">
        <v>160</v>
      </c>
      <c r="E104" s="41"/>
      <c r="F104" s="227" t="s">
        <v>997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77</v>
      </c>
    </row>
    <row r="105" spans="1:65" s="2" customFormat="1" ht="16.5" customHeight="1">
      <c r="A105" s="39"/>
      <c r="B105" s="40"/>
      <c r="C105" s="213" t="s">
        <v>84</v>
      </c>
      <c r="D105" s="213" t="s">
        <v>154</v>
      </c>
      <c r="E105" s="214" t="s">
        <v>998</v>
      </c>
      <c r="F105" s="215" t="s">
        <v>999</v>
      </c>
      <c r="G105" s="216" t="s">
        <v>742</v>
      </c>
      <c r="H105" s="217">
        <v>480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77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91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999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77</v>
      </c>
    </row>
    <row r="107" spans="1:65" s="2" customFormat="1" ht="16.5" customHeight="1">
      <c r="A107" s="39"/>
      <c r="B107" s="40"/>
      <c r="C107" s="213" t="s">
        <v>88</v>
      </c>
      <c r="D107" s="213" t="s">
        <v>154</v>
      </c>
      <c r="E107" s="214" t="s">
        <v>1000</v>
      </c>
      <c r="F107" s="215" t="s">
        <v>1001</v>
      </c>
      <c r="G107" s="216" t="s">
        <v>742</v>
      </c>
      <c r="H107" s="217">
        <v>4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91</v>
      </c>
      <c r="AT107" s="224" t="s">
        <v>154</v>
      </c>
      <c r="AU107" s="224" t="s">
        <v>77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84</v>
      </c>
      <c r="BK107" s="225">
        <f>ROUND(I107*H107,2)</f>
        <v>0</v>
      </c>
      <c r="BL107" s="18" t="s">
        <v>91</v>
      </c>
      <c r="BM107" s="224" t="s">
        <v>97</v>
      </c>
    </row>
    <row r="108" spans="1:47" s="2" customFormat="1" ht="12">
      <c r="A108" s="39"/>
      <c r="B108" s="40"/>
      <c r="C108" s="41"/>
      <c r="D108" s="226" t="s">
        <v>160</v>
      </c>
      <c r="E108" s="41"/>
      <c r="F108" s="227" t="s">
        <v>1002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160</v>
      </c>
      <c r="AU108" s="18" t="s">
        <v>77</v>
      </c>
    </row>
    <row r="109" spans="1:65" s="2" customFormat="1" ht="16.5" customHeight="1">
      <c r="A109" s="39"/>
      <c r="B109" s="40"/>
      <c r="C109" s="213" t="s">
        <v>91</v>
      </c>
      <c r="D109" s="213" t="s">
        <v>154</v>
      </c>
      <c r="E109" s="214" t="s">
        <v>891</v>
      </c>
      <c r="F109" s="215" t="s">
        <v>892</v>
      </c>
      <c r="G109" s="216" t="s">
        <v>742</v>
      </c>
      <c r="H109" s="217">
        <v>3120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77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84</v>
      </c>
      <c r="BK109" s="225">
        <f>ROUND(I109*H109,2)</f>
        <v>0</v>
      </c>
      <c r="BL109" s="18" t="s">
        <v>91</v>
      </c>
      <c r="BM109" s="224" t="s">
        <v>624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893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77</v>
      </c>
    </row>
    <row r="111" spans="1:65" s="2" customFormat="1" ht="16.5" customHeight="1">
      <c r="A111" s="39"/>
      <c r="B111" s="40"/>
      <c r="C111" s="213" t="s">
        <v>94</v>
      </c>
      <c r="D111" s="213" t="s">
        <v>154</v>
      </c>
      <c r="E111" s="214" t="s">
        <v>894</v>
      </c>
      <c r="F111" s="215" t="s">
        <v>895</v>
      </c>
      <c r="G111" s="216" t="s">
        <v>742</v>
      </c>
      <c r="H111" s="217">
        <v>880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77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84</v>
      </c>
      <c r="BK111" s="225">
        <f>ROUND(I111*H111,2)</f>
        <v>0</v>
      </c>
      <c r="BL111" s="18" t="s">
        <v>91</v>
      </c>
      <c r="BM111" s="224" t="s">
        <v>203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896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77</v>
      </c>
    </row>
    <row r="113" spans="1:65" s="2" customFormat="1" ht="16.5" customHeight="1">
      <c r="A113" s="39"/>
      <c r="B113" s="40"/>
      <c r="C113" s="213" t="s">
        <v>97</v>
      </c>
      <c r="D113" s="213" t="s">
        <v>154</v>
      </c>
      <c r="E113" s="214" t="s">
        <v>897</v>
      </c>
      <c r="F113" s="215" t="s">
        <v>898</v>
      </c>
      <c r="G113" s="216" t="s">
        <v>742</v>
      </c>
      <c r="H113" s="217">
        <v>240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91</v>
      </c>
      <c r="AT113" s="224" t="s">
        <v>154</v>
      </c>
      <c r="AU113" s="224" t="s">
        <v>77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84</v>
      </c>
      <c r="BK113" s="225">
        <f>ROUND(I113*H113,2)</f>
        <v>0</v>
      </c>
      <c r="BL113" s="18" t="s">
        <v>91</v>
      </c>
      <c r="BM113" s="224" t="s">
        <v>216</v>
      </c>
    </row>
    <row r="114" spans="1:47" s="2" customFormat="1" ht="12">
      <c r="A114" s="39"/>
      <c r="B114" s="40"/>
      <c r="C114" s="41"/>
      <c r="D114" s="226" t="s">
        <v>160</v>
      </c>
      <c r="E114" s="41"/>
      <c r="F114" s="227" t="s">
        <v>898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160</v>
      </c>
      <c r="AU114" s="18" t="s">
        <v>77</v>
      </c>
    </row>
    <row r="115" spans="1:65" s="2" customFormat="1" ht="16.5" customHeight="1">
      <c r="A115" s="39"/>
      <c r="B115" s="40"/>
      <c r="C115" s="213" t="s">
        <v>100</v>
      </c>
      <c r="D115" s="213" t="s">
        <v>154</v>
      </c>
      <c r="E115" s="214" t="s">
        <v>1003</v>
      </c>
      <c r="F115" s="215" t="s">
        <v>1004</v>
      </c>
      <c r="G115" s="216" t="s">
        <v>281</v>
      </c>
      <c r="H115" s="217">
        <v>337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77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228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1004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77</v>
      </c>
    </row>
    <row r="117" spans="1:65" s="2" customFormat="1" ht="16.5" customHeight="1">
      <c r="A117" s="39"/>
      <c r="B117" s="40"/>
      <c r="C117" s="213" t="s">
        <v>624</v>
      </c>
      <c r="D117" s="213" t="s">
        <v>154</v>
      </c>
      <c r="E117" s="214" t="s">
        <v>901</v>
      </c>
      <c r="F117" s="215" t="s">
        <v>902</v>
      </c>
      <c r="G117" s="216" t="s">
        <v>281</v>
      </c>
      <c r="H117" s="217">
        <v>166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91</v>
      </c>
      <c r="AT117" s="224" t="s">
        <v>154</v>
      </c>
      <c r="AU117" s="224" t="s">
        <v>77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84</v>
      </c>
      <c r="BK117" s="225">
        <f>ROUND(I117*H117,2)</f>
        <v>0</v>
      </c>
      <c r="BL117" s="18" t="s">
        <v>91</v>
      </c>
      <c r="BM117" s="224" t="s">
        <v>241</v>
      </c>
    </row>
    <row r="118" spans="1:47" s="2" customFormat="1" ht="12">
      <c r="A118" s="39"/>
      <c r="B118" s="40"/>
      <c r="C118" s="41"/>
      <c r="D118" s="226" t="s">
        <v>160</v>
      </c>
      <c r="E118" s="41"/>
      <c r="F118" s="227" t="s">
        <v>902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160</v>
      </c>
      <c r="AU118" s="18" t="s">
        <v>77</v>
      </c>
    </row>
    <row r="119" spans="1:65" s="2" customFormat="1" ht="16.5" customHeight="1">
      <c r="A119" s="39"/>
      <c r="B119" s="40"/>
      <c r="C119" s="213" t="s">
        <v>188</v>
      </c>
      <c r="D119" s="213" t="s">
        <v>154</v>
      </c>
      <c r="E119" s="214" t="s">
        <v>903</v>
      </c>
      <c r="F119" s="215" t="s">
        <v>904</v>
      </c>
      <c r="G119" s="216" t="s">
        <v>281</v>
      </c>
      <c r="H119" s="217">
        <v>810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77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258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904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77</v>
      </c>
    </row>
    <row r="121" spans="1:65" s="2" customFormat="1" ht="16.5" customHeight="1">
      <c r="A121" s="39"/>
      <c r="B121" s="40"/>
      <c r="C121" s="213" t="s">
        <v>203</v>
      </c>
      <c r="D121" s="213" t="s">
        <v>154</v>
      </c>
      <c r="E121" s="214" t="s">
        <v>905</v>
      </c>
      <c r="F121" s="215" t="s">
        <v>906</v>
      </c>
      <c r="G121" s="216" t="s">
        <v>281</v>
      </c>
      <c r="H121" s="217">
        <v>68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91</v>
      </c>
      <c r="AT121" s="224" t="s">
        <v>154</v>
      </c>
      <c r="AU121" s="224" t="s">
        <v>77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84</v>
      </c>
      <c r="BK121" s="225">
        <f>ROUND(I121*H121,2)</f>
        <v>0</v>
      </c>
      <c r="BL121" s="18" t="s">
        <v>91</v>
      </c>
      <c r="BM121" s="224" t="s">
        <v>271</v>
      </c>
    </row>
    <row r="122" spans="1:47" s="2" customFormat="1" ht="12">
      <c r="A122" s="39"/>
      <c r="B122" s="40"/>
      <c r="C122" s="41"/>
      <c r="D122" s="226" t="s">
        <v>160</v>
      </c>
      <c r="E122" s="41"/>
      <c r="F122" s="227" t="s">
        <v>906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160</v>
      </c>
      <c r="AU122" s="18" t="s">
        <v>77</v>
      </c>
    </row>
    <row r="123" spans="1:65" s="2" customFormat="1" ht="16.5" customHeight="1">
      <c r="A123" s="39"/>
      <c r="B123" s="40"/>
      <c r="C123" s="213" t="s">
        <v>210</v>
      </c>
      <c r="D123" s="213" t="s">
        <v>154</v>
      </c>
      <c r="E123" s="214" t="s">
        <v>1005</v>
      </c>
      <c r="F123" s="215" t="s">
        <v>1006</v>
      </c>
      <c r="G123" s="216" t="s">
        <v>281</v>
      </c>
      <c r="H123" s="217">
        <v>4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91</v>
      </c>
      <c r="AT123" s="224" t="s">
        <v>154</v>
      </c>
      <c r="AU123" s="224" t="s">
        <v>77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84</v>
      </c>
      <c r="BK123" s="225">
        <f>ROUND(I123*H123,2)</f>
        <v>0</v>
      </c>
      <c r="BL123" s="18" t="s">
        <v>91</v>
      </c>
      <c r="BM123" s="224" t="s">
        <v>395</v>
      </c>
    </row>
    <row r="124" spans="1:47" s="2" customFormat="1" ht="12">
      <c r="A124" s="39"/>
      <c r="B124" s="40"/>
      <c r="C124" s="41"/>
      <c r="D124" s="226" t="s">
        <v>160</v>
      </c>
      <c r="E124" s="41"/>
      <c r="F124" s="227" t="s">
        <v>1006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160</v>
      </c>
      <c r="AU124" s="18" t="s">
        <v>77</v>
      </c>
    </row>
    <row r="125" spans="1:65" s="2" customFormat="1" ht="16.5" customHeight="1">
      <c r="A125" s="39"/>
      <c r="B125" s="40"/>
      <c r="C125" s="213" t="s">
        <v>216</v>
      </c>
      <c r="D125" s="213" t="s">
        <v>154</v>
      </c>
      <c r="E125" s="214" t="s">
        <v>907</v>
      </c>
      <c r="F125" s="215" t="s">
        <v>908</v>
      </c>
      <c r="G125" s="216" t="s">
        <v>281</v>
      </c>
      <c r="H125" s="217">
        <v>295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</v>
      </c>
      <c r="AT125" s="224" t="s">
        <v>154</v>
      </c>
      <c r="AU125" s="224" t="s">
        <v>77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91</v>
      </c>
      <c r="BM125" s="224" t="s">
        <v>644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908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77</v>
      </c>
    </row>
    <row r="127" spans="1:65" s="2" customFormat="1" ht="16.5" customHeight="1">
      <c r="A127" s="39"/>
      <c r="B127" s="40"/>
      <c r="C127" s="213" t="s">
        <v>222</v>
      </c>
      <c r="D127" s="213" t="s">
        <v>154</v>
      </c>
      <c r="E127" s="214" t="s">
        <v>1007</v>
      </c>
      <c r="F127" s="215" t="s">
        <v>1008</v>
      </c>
      <c r="G127" s="216" t="s">
        <v>281</v>
      </c>
      <c r="H127" s="217">
        <v>46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77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401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1008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77</v>
      </c>
    </row>
    <row r="129" spans="1:65" s="2" customFormat="1" ht="16.5" customHeight="1">
      <c r="A129" s="39"/>
      <c r="B129" s="40"/>
      <c r="C129" s="213" t="s">
        <v>228</v>
      </c>
      <c r="D129" s="213" t="s">
        <v>154</v>
      </c>
      <c r="E129" s="214" t="s">
        <v>1009</v>
      </c>
      <c r="F129" s="215" t="s">
        <v>1010</v>
      </c>
      <c r="G129" s="216" t="s">
        <v>281</v>
      </c>
      <c r="H129" s="217">
        <v>30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77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414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1010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77</v>
      </c>
    </row>
    <row r="131" spans="1:65" s="2" customFormat="1" ht="16.5" customHeight="1">
      <c r="A131" s="39"/>
      <c r="B131" s="40"/>
      <c r="C131" s="213" t="s">
        <v>8</v>
      </c>
      <c r="D131" s="213" t="s">
        <v>154</v>
      </c>
      <c r="E131" s="214" t="s">
        <v>911</v>
      </c>
      <c r="F131" s="215" t="s">
        <v>912</v>
      </c>
      <c r="G131" s="216" t="s">
        <v>281</v>
      </c>
      <c r="H131" s="217">
        <v>30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77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84</v>
      </c>
      <c r="BK131" s="225">
        <f>ROUND(I131*H131,2)</f>
        <v>0</v>
      </c>
      <c r="BL131" s="18" t="s">
        <v>91</v>
      </c>
      <c r="BM131" s="224" t="s">
        <v>425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912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77</v>
      </c>
    </row>
    <row r="133" spans="1:65" s="2" customFormat="1" ht="16.5" customHeight="1">
      <c r="A133" s="39"/>
      <c r="B133" s="40"/>
      <c r="C133" s="213" t="s">
        <v>241</v>
      </c>
      <c r="D133" s="213" t="s">
        <v>154</v>
      </c>
      <c r="E133" s="214" t="s">
        <v>1011</v>
      </c>
      <c r="F133" s="215" t="s">
        <v>1012</v>
      </c>
      <c r="G133" s="216" t="s">
        <v>281</v>
      </c>
      <c r="H133" s="217">
        <v>46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91</v>
      </c>
      <c r="AT133" s="224" t="s">
        <v>154</v>
      </c>
      <c r="AU133" s="224" t="s">
        <v>77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84</v>
      </c>
      <c r="BK133" s="225">
        <f>ROUND(I133*H133,2)</f>
        <v>0</v>
      </c>
      <c r="BL133" s="18" t="s">
        <v>91</v>
      </c>
      <c r="BM133" s="224" t="s">
        <v>262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1012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77</v>
      </c>
    </row>
    <row r="135" spans="1:65" s="2" customFormat="1" ht="16.5" customHeight="1">
      <c r="A135" s="39"/>
      <c r="B135" s="40"/>
      <c r="C135" s="213" t="s">
        <v>251</v>
      </c>
      <c r="D135" s="213" t="s">
        <v>154</v>
      </c>
      <c r="E135" s="214" t="s">
        <v>913</v>
      </c>
      <c r="F135" s="215" t="s">
        <v>914</v>
      </c>
      <c r="G135" s="216" t="s">
        <v>281</v>
      </c>
      <c r="H135" s="217">
        <v>36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77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451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914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77</v>
      </c>
    </row>
    <row r="137" spans="1:65" s="2" customFormat="1" ht="16.5" customHeight="1">
      <c r="A137" s="39"/>
      <c r="B137" s="40"/>
      <c r="C137" s="213" t="s">
        <v>258</v>
      </c>
      <c r="D137" s="213" t="s">
        <v>154</v>
      </c>
      <c r="E137" s="214" t="s">
        <v>1013</v>
      </c>
      <c r="F137" s="215" t="s">
        <v>1014</v>
      </c>
      <c r="G137" s="216" t="s">
        <v>281</v>
      </c>
      <c r="H137" s="217">
        <v>18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91</v>
      </c>
      <c r="AT137" s="224" t="s">
        <v>154</v>
      </c>
      <c r="AU137" s="224" t="s">
        <v>77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84</v>
      </c>
      <c r="BK137" s="225">
        <f>ROUND(I137*H137,2)</f>
        <v>0</v>
      </c>
      <c r="BL137" s="18" t="s">
        <v>91</v>
      </c>
      <c r="BM137" s="224" t="s">
        <v>456</v>
      </c>
    </row>
    <row r="138" spans="1:47" s="2" customFormat="1" ht="12">
      <c r="A138" s="39"/>
      <c r="B138" s="40"/>
      <c r="C138" s="41"/>
      <c r="D138" s="226" t="s">
        <v>160</v>
      </c>
      <c r="E138" s="41"/>
      <c r="F138" s="227" t="s">
        <v>1014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160</v>
      </c>
      <c r="AU138" s="18" t="s">
        <v>77</v>
      </c>
    </row>
    <row r="139" spans="1:65" s="2" customFormat="1" ht="16.5" customHeight="1">
      <c r="A139" s="39"/>
      <c r="B139" s="40"/>
      <c r="C139" s="213" t="s">
        <v>789</v>
      </c>
      <c r="D139" s="213" t="s">
        <v>154</v>
      </c>
      <c r="E139" s="214" t="s">
        <v>884</v>
      </c>
      <c r="F139" s="215" t="s">
        <v>885</v>
      </c>
      <c r="G139" s="216" t="s">
        <v>742</v>
      </c>
      <c r="H139" s="217">
        <v>260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91</v>
      </c>
      <c r="AT139" s="224" t="s">
        <v>154</v>
      </c>
      <c r="AU139" s="224" t="s">
        <v>77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84</v>
      </c>
      <c r="BK139" s="225">
        <f>ROUND(I139*H139,2)</f>
        <v>0</v>
      </c>
      <c r="BL139" s="18" t="s">
        <v>91</v>
      </c>
      <c r="BM139" s="224" t="s">
        <v>1015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885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77</v>
      </c>
    </row>
    <row r="141" spans="1:65" s="2" customFormat="1" ht="16.5" customHeight="1">
      <c r="A141" s="39"/>
      <c r="B141" s="40"/>
      <c r="C141" s="213" t="s">
        <v>1016</v>
      </c>
      <c r="D141" s="213" t="s">
        <v>154</v>
      </c>
      <c r="E141" s="214" t="s">
        <v>886</v>
      </c>
      <c r="F141" s="215" t="s">
        <v>1017</v>
      </c>
      <c r="G141" s="216" t="s">
        <v>742</v>
      </c>
      <c r="H141" s="217">
        <v>1100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77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1018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1017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77</v>
      </c>
    </row>
    <row r="143" spans="1:65" s="2" customFormat="1" ht="16.5" customHeight="1">
      <c r="A143" s="39"/>
      <c r="B143" s="40"/>
      <c r="C143" s="213" t="s">
        <v>790</v>
      </c>
      <c r="D143" s="213" t="s">
        <v>154</v>
      </c>
      <c r="E143" s="214" t="s">
        <v>888</v>
      </c>
      <c r="F143" s="215" t="s">
        <v>1004</v>
      </c>
      <c r="G143" s="216" t="s">
        <v>281</v>
      </c>
      <c r="H143" s="217">
        <v>22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91</v>
      </c>
      <c r="AT143" s="224" t="s">
        <v>154</v>
      </c>
      <c r="AU143" s="224" t="s">
        <v>77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84</v>
      </c>
      <c r="BK143" s="225">
        <f>ROUND(I143*H143,2)</f>
        <v>0</v>
      </c>
      <c r="BL143" s="18" t="s">
        <v>91</v>
      </c>
      <c r="BM143" s="224" t="s">
        <v>1019</v>
      </c>
    </row>
    <row r="144" spans="1:47" s="2" customFormat="1" ht="12">
      <c r="A144" s="39"/>
      <c r="B144" s="40"/>
      <c r="C144" s="41"/>
      <c r="D144" s="226" t="s">
        <v>160</v>
      </c>
      <c r="E144" s="41"/>
      <c r="F144" s="227" t="s">
        <v>1004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160</v>
      </c>
      <c r="AU144" s="18" t="s">
        <v>77</v>
      </c>
    </row>
    <row r="145" spans="1:65" s="2" customFormat="1" ht="16.5" customHeight="1">
      <c r="A145" s="39"/>
      <c r="B145" s="40"/>
      <c r="C145" s="213" t="s">
        <v>1020</v>
      </c>
      <c r="D145" s="213" t="s">
        <v>154</v>
      </c>
      <c r="E145" s="214" t="s">
        <v>1021</v>
      </c>
      <c r="F145" s="215" t="s">
        <v>1022</v>
      </c>
      <c r="G145" s="216" t="s">
        <v>281</v>
      </c>
      <c r="H145" s="217">
        <v>22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91</v>
      </c>
      <c r="AT145" s="224" t="s">
        <v>154</v>
      </c>
      <c r="AU145" s="224" t="s">
        <v>77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91</v>
      </c>
      <c r="BM145" s="224" t="s">
        <v>1023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1022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77</v>
      </c>
    </row>
    <row r="147" spans="1:65" s="2" customFormat="1" ht="16.5" customHeight="1">
      <c r="A147" s="39"/>
      <c r="B147" s="40"/>
      <c r="C147" s="213" t="s">
        <v>792</v>
      </c>
      <c r="D147" s="213" t="s">
        <v>154</v>
      </c>
      <c r="E147" s="214" t="s">
        <v>1024</v>
      </c>
      <c r="F147" s="215" t="s">
        <v>1025</v>
      </c>
      <c r="G147" s="216" t="s">
        <v>281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91</v>
      </c>
      <c r="AT147" s="224" t="s">
        <v>154</v>
      </c>
      <c r="AU147" s="224" t="s">
        <v>77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84</v>
      </c>
      <c r="BK147" s="225">
        <f>ROUND(I147*H147,2)</f>
        <v>0</v>
      </c>
      <c r="BL147" s="18" t="s">
        <v>91</v>
      </c>
      <c r="BM147" s="224" t="s">
        <v>1026</v>
      </c>
    </row>
    <row r="148" spans="1:47" s="2" customFormat="1" ht="12">
      <c r="A148" s="39"/>
      <c r="B148" s="40"/>
      <c r="C148" s="41"/>
      <c r="D148" s="226" t="s">
        <v>160</v>
      </c>
      <c r="E148" s="41"/>
      <c r="F148" s="227" t="s">
        <v>1025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77</v>
      </c>
    </row>
    <row r="149" spans="1:65" s="2" customFormat="1" ht="16.5" customHeight="1">
      <c r="A149" s="39"/>
      <c r="B149" s="40"/>
      <c r="C149" s="213" t="s">
        <v>1027</v>
      </c>
      <c r="D149" s="213" t="s">
        <v>154</v>
      </c>
      <c r="E149" s="214" t="s">
        <v>1028</v>
      </c>
      <c r="F149" s="215" t="s">
        <v>1029</v>
      </c>
      <c r="G149" s="216" t="s">
        <v>281</v>
      </c>
      <c r="H149" s="217">
        <v>1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91</v>
      </c>
      <c r="AT149" s="224" t="s">
        <v>154</v>
      </c>
      <c r="AU149" s="224" t="s">
        <v>77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84</v>
      </c>
      <c r="BK149" s="225">
        <f>ROUND(I149*H149,2)</f>
        <v>0</v>
      </c>
      <c r="BL149" s="18" t="s">
        <v>91</v>
      </c>
      <c r="BM149" s="224" t="s">
        <v>1030</v>
      </c>
    </row>
    <row r="150" spans="1:47" s="2" customFormat="1" ht="12">
      <c r="A150" s="39"/>
      <c r="B150" s="40"/>
      <c r="C150" s="41"/>
      <c r="D150" s="226" t="s">
        <v>160</v>
      </c>
      <c r="E150" s="41"/>
      <c r="F150" s="227" t="s">
        <v>1029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77</v>
      </c>
    </row>
    <row r="151" spans="1:65" s="2" customFormat="1" ht="16.5" customHeight="1">
      <c r="A151" s="39"/>
      <c r="B151" s="40"/>
      <c r="C151" s="213" t="s">
        <v>793</v>
      </c>
      <c r="D151" s="213" t="s">
        <v>154</v>
      </c>
      <c r="E151" s="214" t="s">
        <v>899</v>
      </c>
      <c r="F151" s="215" t="s">
        <v>1031</v>
      </c>
      <c r="G151" s="216" t="s">
        <v>281</v>
      </c>
      <c r="H151" s="217">
        <v>3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91</v>
      </c>
      <c r="AT151" s="224" t="s">
        <v>154</v>
      </c>
      <c r="AU151" s="224" t="s">
        <v>77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84</v>
      </c>
      <c r="BK151" s="225">
        <f>ROUND(I151*H151,2)</f>
        <v>0</v>
      </c>
      <c r="BL151" s="18" t="s">
        <v>91</v>
      </c>
      <c r="BM151" s="224" t="s">
        <v>1032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1031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77</v>
      </c>
    </row>
    <row r="153" spans="1:63" s="12" customFormat="1" ht="25.9" customHeight="1">
      <c r="A153" s="12"/>
      <c r="B153" s="197"/>
      <c r="C153" s="198"/>
      <c r="D153" s="199" t="s">
        <v>72</v>
      </c>
      <c r="E153" s="200" t="s">
        <v>915</v>
      </c>
      <c r="F153" s="200" t="s">
        <v>916</v>
      </c>
      <c r="G153" s="198"/>
      <c r="H153" s="198"/>
      <c r="I153" s="201"/>
      <c r="J153" s="202">
        <f>BK153</f>
        <v>0</v>
      </c>
      <c r="K153" s="198"/>
      <c r="L153" s="203"/>
      <c r="M153" s="204"/>
      <c r="N153" s="205"/>
      <c r="O153" s="205"/>
      <c r="P153" s="206">
        <v>0</v>
      </c>
      <c r="Q153" s="205"/>
      <c r="R153" s="206">
        <v>0</v>
      </c>
      <c r="S153" s="205"/>
      <c r="T153" s="207"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77</v>
      </c>
      <c r="AT153" s="209" t="s">
        <v>72</v>
      </c>
      <c r="AU153" s="209" t="s">
        <v>73</v>
      </c>
      <c r="AY153" s="208" t="s">
        <v>152</v>
      </c>
      <c r="BK153" s="210">
        <v>0</v>
      </c>
    </row>
    <row r="154" spans="1:63" s="12" customFormat="1" ht="25.9" customHeight="1">
      <c r="A154" s="12"/>
      <c r="B154" s="197"/>
      <c r="C154" s="198"/>
      <c r="D154" s="199" t="s">
        <v>72</v>
      </c>
      <c r="E154" s="200" t="s">
        <v>929</v>
      </c>
      <c r="F154" s="200" t="s">
        <v>1033</v>
      </c>
      <c r="G154" s="198"/>
      <c r="H154" s="198"/>
      <c r="I154" s="201"/>
      <c r="J154" s="202">
        <f>BK154</f>
        <v>0</v>
      </c>
      <c r="K154" s="198"/>
      <c r="L154" s="203"/>
      <c r="M154" s="204"/>
      <c r="N154" s="205"/>
      <c r="O154" s="205"/>
      <c r="P154" s="206">
        <f>SUM(P155:P168)</f>
        <v>0</v>
      </c>
      <c r="Q154" s="205"/>
      <c r="R154" s="206">
        <f>SUM(R155:R168)</f>
        <v>0</v>
      </c>
      <c r="S154" s="205"/>
      <c r="T154" s="207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77</v>
      </c>
      <c r="AT154" s="209" t="s">
        <v>72</v>
      </c>
      <c r="AU154" s="209" t="s">
        <v>73</v>
      </c>
      <c r="AY154" s="208" t="s">
        <v>152</v>
      </c>
      <c r="BK154" s="210">
        <f>SUM(BK155:BK168)</f>
        <v>0</v>
      </c>
    </row>
    <row r="155" spans="1:65" s="2" customFormat="1" ht="16.5" customHeight="1">
      <c r="A155" s="39"/>
      <c r="B155" s="40"/>
      <c r="C155" s="213" t="s">
        <v>265</v>
      </c>
      <c r="D155" s="213" t="s">
        <v>154</v>
      </c>
      <c r="E155" s="214" t="s">
        <v>1034</v>
      </c>
      <c r="F155" s="215" t="s">
        <v>1035</v>
      </c>
      <c r="G155" s="216" t="s">
        <v>281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91</v>
      </c>
      <c r="AT155" s="224" t="s">
        <v>154</v>
      </c>
      <c r="AU155" s="224" t="s">
        <v>77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84</v>
      </c>
      <c r="BK155" s="225">
        <f>ROUND(I155*H155,2)</f>
        <v>0</v>
      </c>
      <c r="BL155" s="18" t="s">
        <v>91</v>
      </c>
      <c r="BM155" s="224" t="s">
        <v>759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1035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77</v>
      </c>
    </row>
    <row r="157" spans="1:65" s="2" customFormat="1" ht="16.5" customHeight="1">
      <c r="A157" s="39"/>
      <c r="B157" s="40"/>
      <c r="C157" s="213" t="s">
        <v>271</v>
      </c>
      <c r="D157" s="213" t="s">
        <v>154</v>
      </c>
      <c r="E157" s="214" t="s">
        <v>919</v>
      </c>
      <c r="F157" s="215" t="s">
        <v>920</v>
      </c>
      <c r="G157" s="216" t="s">
        <v>281</v>
      </c>
      <c r="H157" s="217">
        <v>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91</v>
      </c>
      <c r="AT157" s="224" t="s">
        <v>154</v>
      </c>
      <c r="AU157" s="224" t="s">
        <v>77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84</v>
      </c>
      <c r="BK157" s="225">
        <f>ROUND(I157*H157,2)</f>
        <v>0</v>
      </c>
      <c r="BL157" s="18" t="s">
        <v>91</v>
      </c>
      <c r="BM157" s="224" t="s">
        <v>783</v>
      </c>
    </row>
    <row r="158" spans="1:47" s="2" customFormat="1" ht="12">
      <c r="A158" s="39"/>
      <c r="B158" s="40"/>
      <c r="C158" s="41"/>
      <c r="D158" s="226" t="s">
        <v>160</v>
      </c>
      <c r="E158" s="41"/>
      <c r="F158" s="227" t="s">
        <v>920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160</v>
      </c>
      <c r="AU158" s="18" t="s">
        <v>77</v>
      </c>
    </row>
    <row r="159" spans="1:65" s="2" customFormat="1" ht="16.5" customHeight="1">
      <c r="A159" s="39"/>
      <c r="B159" s="40"/>
      <c r="C159" s="213" t="s">
        <v>7</v>
      </c>
      <c r="D159" s="213" t="s">
        <v>154</v>
      </c>
      <c r="E159" s="214" t="s">
        <v>1036</v>
      </c>
      <c r="F159" s="215" t="s">
        <v>1037</v>
      </c>
      <c r="G159" s="216" t="s">
        <v>281</v>
      </c>
      <c r="H159" s="217">
        <v>1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91</v>
      </c>
      <c r="AT159" s="224" t="s">
        <v>154</v>
      </c>
      <c r="AU159" s="224" t="s">
        <v>77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91</v>
      </c>
      <c r="BM159" s="224" t="s">
        <v>785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1037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77</v>
      </c>
    </row>
    <row r="161" spans="1:65" s="2" customFormat="1" ht="16.5" customHeight="1">
      <c r="A161" s="39"/>
      <c r="B161" s="40"/>
      <c r="C161" s="213" t="s">
        <v>395</v>
      </c>
      <c r="D161" s="213" t="s">
        <v>154</v>
      </c>
      <c r="E161" s="214" t="s">
        <v>921</v>
      </c>
      <c r="F161" s="215" t="s">
        <v>922</v>
      </c>
      <c r="G161" s="216" t="s">
        <v>281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91</v>
      </c>
      <c r="AT161" s="224" t="s">
        <v>154</v>
      </c>
      <c r="AU161" s="224" t="s">
        <v>77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91</v>
      </c>
      <c r="BM161" s="224" t="s">
        <v>787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922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77</v>
      </c>
    </row>
    <row r="163" spans="1:65" s="2" customFormat="1" ht="16.5" customHeight="1">
      <c r="A163" s="39"/>
      <c r="B163" s="40"/>
      <c r="C163" s="213" t="s">
        <v>397</v>
      </c>
      <c r="D163" s="213" t="s">
        <v>154</v>
      </c>
      <c r="E163" s="214" t="s">
        <v>923</v>
      </c>
      <c r="F163" s="215" t="s">
        <v>924</v>
      </c>
      <c r="G163" s="216" t="s">
        <v>281</v>
      </c>
      <c r="H163" s="217">
        <v>25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91</v>
      </c>
      <c r="AT163" s="224" t="s">
        <v>154</v>
      </c>
      <c r="AU163" s="224" t="s">
        <v>77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84</v>
      </c>
      <c r="BK163" s="225">
        <f>ROUND(I163*H163,2)</f>
        <v>0</v>
      </c>
      <c r="BL163" s="18" t="s">
        <v>91</v>
      </c>
      <c r="BM163" s="224" t="s">
        <v>789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924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77</v>
      </c>
    </row>
    <row r="165" spans="1:65" s="2" customFormat="1" ht="16.5" customHeight="1">
      <c r="A165" s="39"/>
      <c r="B165" s="40"/>
      <c r="C165" s="213" t="s">
        <v>644</v>
      </c>
      <c r="D165" s="213" t="s">
        <v>154</v>
      </c>
      <c r="E165" s="214" t="s">
        <v>925</v>
      </c>
      <c r="F165" s="215" t="s">
        <v>926</v>
      </c>
      <c r="G165" s="216" t="s">
        <v>281</v>
      </c>
      <c r="H165" s="217">
        <v>52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91</v>
      </c>
      <c r="AT165" s="224" t="s">
        <v>154</v>
      </c>
      <c r="AU165" s="224" t="s">
        <v>77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91</v>
      </c>
      <c r="BM165" s="224" t="s">
        <v>790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926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77</v>
      </c>
    </row>
    <row r="167" spans="1:65" s="2" customFormat="1" ht="16.5" customHeight="1">
      <c r="A167" s="39"/>
      <c r="B167" s="40"/>
      <c r="C167" s="213" t="s">
        <v>646</v>
      </c>
      <c r="D167" s="213" t="s">
        <v>154</v>
      </c>
      <c r="E167" s="214" t="s">
        <v>927</v>
      </c>
      <c r="F167" s="215" t="s">
        <v>928</v>
      </c>
      <c r="G167" s="216" t="s">
        <v>281</v>
      </c>
      <c r="H167" s="217">
        <v>26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91</v>
      </c>
      <c r="AT167" s="224" t="s">
        <v>154</v>
      </c>
      <c r="AU167" s="224" t="s">
        <v>77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84</v>
      </c>
      <c r="BK167" s="225">
        <f>ROUND(I167*H167,2)</f>
        <v>0</v>
      </c>
      <c r="BL167" s="18" t="s">
        <v>91</v>
      </c>
      <c r="BM167" s="224" t="s">
        <v>792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928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77</v>
      </c>
    </row>
    <row r="169" spans="1:63" s="12" customFormat="1" ht="25.9" customHeight="1">
      <c r="A169" s="12"/>
      <c r="B169" s="197"/>
      <c r="C169" s="198"/>
      <c r="D169" s="199" t="s">
        <v>72</v>
      </c>
      <c r="E169" s="200" t="s">
        <v>961</v>
      </c>
      <c r="F169" s="200" t="s">
        <v>1038</v>
      </c>
      <c r="G169" s="198"/>
      <c r="H169" s="198"/>
      <c r="I169" s="201"/>
      <c r="J169" s="202">
        <f>BK169</f>
        <v>0</v>
      </c>
      <c r="K169" s="198"/>
      <c r="L169" s="203"/>
      <c r="M169" s="204"/>
      <c r="N169" s="205"/>
      <c r="O169" s="205"/>
      <c r="P169" s="206">
        <f>SUM(P170:P183)</f>
        <v>0</v>
      </c>
      <c r="Q169" s="205"/>
      <c r="R169" s="206">
        <f>SUM(R170:R183)</f>
        <v>0</v>
      </c>
      <c r="S169" s="205"/>
      <c r="T169" s="207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77</v>
      </c>
      <c r="AT169" s="209" t="s">
        <v>72</v>
      </c>
      <c r="AU169" s="209" t="s">
        <v>73</v>
      </c>
      <c r="AY169" s="208" t="s">
        <v>152</v>
      </c>
      <c r="BK169" s="210">
        <f>SUM(BK170:BK183)</f>
        <v>0</v>
      </c>
    </row>
    <row r="170" spans="1:65" s="2" customFormat="1" ht="16.5" customHeight="1">
      <c r="A170" s="39"/>
      <c r="B170" s="40"/>
      <c r="C170" s="213" t="s">
        <v>401</v>
      </c>
      <c r="D170" s="213" t="s">
        <v>154</v>
      </c>
      <c r="E170" s="214" t="s">
        <v>1034</v>
      </c>
      <c r="F170" s="215" t="s">
        <v>1035</v>
      </c>
      <c r="G170" s="216" t="s">
        <v>281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91</v>
      </c>
      <c r="AT170" s="224" t="s">
        <v>154</v>
      </c>
      <c r="AU170" s="224" t="s">
        <v>77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91</v>
      </c>
      <c r="BM170" s="224" t="s">
        <v>793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1035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77</v>
      </c>
    </row>
    <row r="172" spans="1:65" s="2" customFormat="1" ht="16.5" customHeight="1">
      <c r="A172" s="39"/>
      <c r="B172" s="40"/>
      <c r="C172" s="213" t="s">
        <v>408</v>
      </c>
      <c r="D172" s="213" t="s">
        <v>154</v>
      </c>
      <c r="E172" s="214" t="s">
        <v>919</v>
      </c>
      <c r="F172" s="215" t="s">
        <v>920</v>
      </c>
      <c r="G172" s="216" t="s">
        <v>281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91</v>
      </c>
      <c r="AT172" s="224" t="s">
        <v>154</v>
      </c>
      <c r="AU172" s="224" t="s">
        <v>77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84</v>
      </c>
      <c r="BK172" s="225">
        <f>ROUND(I172*H172,2)</f>
        <v>0</v>
      </c>
      <c r="BL172" s="18" t="s">
        <v>91</v>
      </c>
      <c r="BM172" s="224" t="s">
        <v>852</v>
      </c>
    </row>
    <row r="173" spans="1:47" s="2" customFormat="1" ht="12">
      <c r="A173" s="39"/>
      <c r="B173" s="40"/>
      <c r="C173" s="41"/>
      <c r="D173" s="226" t="s">
        <v>160</v>
      </c>
      <c r="E173" s="41"/>
      <c r="F173" s="227" t="s">
        <v>920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77</v>
      </c>
    </row>
    <row r="174" spans="1:65" s="2" customFormat="1" ht="16.5" customHeight="1">
      <c r="A174" s="39"/>
      <c r="B174" s="40"/>
      <c r="C174" s="213" t="s">
        <v>414</v>
      </c>
      <c r="D174" s="213" t="s">
        <v>154</v>
      </c>
      <c r="E174" s="214" t="s">
        <v>1036</v>
      </c>
      <c r="F174" s="215" t="s">
        <v>1037</v>
      </c>
      <c r="G174" s="216" t="s">
        <v>281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91</v>
      </c>
      <c r="AT174" s="224" t="s">
        <v>154</v>
      </c>
      <c r="AU174" s="224" t="s">
        <v>77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84</v>
      </c>
      <c r="BK174" s="225">
        <f>ROUND(I174*H174,2)</f>
        <v>0</v>
      </c>
      <c r="BL174" s="18" t="s">
        <v>91</v>
      </c>
      <c r="BM174" s="224" t="s">
        <v>856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1037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77</v>
      </c>
    </row>
    <row r="176" spans="1:65" s="2" customFormat="1" ht="16.5" customHeight="1">
      <c r="A176" s="39"/>
      <c r="B176" s="40"/>
      <c r="C176" s="213" t="s">
        <v>419</v>
      </c>
      <c r="D176" s="213" t="s">
        <v>154</v>
      </c>
      <c r="E176" s="214" t="s">
        <v>921</v>
      </c>
      <c r="F176" s="215" t="s">
        <v>922</v>
      </c>
      <c r="G176" s="216" t="s">
        <v>281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91</v>
      </c>
      <c r="AT176" s="224" t="s">
        <v>154</v>
      </c>
      <c r="AU176" s="224" t="s">
        <v>77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91</v>
      </c>
      <c r="BM176" s="224" t="s">
        <v>860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922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77</v>
      </c>
    </row>
    <row r="178" spans="1:65" s="2" customFormat="1" ht="16.5" customHeight="1">
      <c r="A178" s="39"/>
      <c r="B178" s="40"/>
      <c r="C178" s="213" t="s">
        <v>425</v>
      </c>
      <c r="D178" s="213" t="s">
        <v>154</v>
      </c>
      <c r="E178" s="214" t="s">
        <v>923</v>
      </c>
      <c r="F178" s="215" t="s">
        <v>924</v>
      </c>
      <c r="G178" s="216" t="s">
        <v>281</v>
      </c>
      <c r="H178" s="217">
        <v>25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91</v>
      </c>
      <c r="AT178" s="224" t="s">
        <v>154</v>
      </c>
      <c r="AU178" s="224" t="s">
        <v>77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84</v>
      </c>
      <c r="BK178" s="225">
        <f>ROUND(I178*H178,2)</f>
        <v>0</v>
      </c>
      <c r="BL178" s="18" t="s">
        <v>91</v>
      </c>
      <c r="BM178" s="224" t="s">
        <v>863</v>
      </c>
    </row>
    <row r="179" spans="1:47" s="2" customFormat="1" ht="12">
      <c r="A179" s="39"/>
      <c r="B179" s="40"/>
      <c r="C179" s="41"/>
      <c r="D179" s="226" t="s">
        <v>160</v>
      </c>
      <c r="E179" s="41"/>
      <c r="F179" s="227" t="s">
        <v>924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160</v>
      </c>
      <c r="AU179" s="18" t="s">
        <v>77</v>
      </c>
    </row>
    <row r="180" spans="1:65" s="2" customFormat="1" ht="16.5" customHeight="1">
      <c r="A180" s="39"/>
      <c r="B180" s="40"/>
      <c r="C180" s="213" t="s">
        <v>431</v>
      </c>
      <c r="D180" s="213" t="s">
        <v>154</v>
      </c>
      <c r="E180" s="214" t="s">
        <v>925</v>
      </c>
      <c r="F180" s="215" t="s">
        <v>926</v>
      </c>
      <c r="G180" s="216" t="s">
        <v>281</v>
      </c>
      <c r="H180" s="217">
        <v>52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91</v>
      </c>
      <c r="AT180" s="224" t="s">
        <v>154</v>
      </c>
      <c r="AU180" s="224" t="s">
        <v>77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84</v>
      </c>
      <c r="BK180" s="225">
        <f>ROUND(I180*H180,2)</f>
        <v>0</v>
      </c>
      <c r="BL180" s="18" t="s">
        <v>91</v>
      </c>
      <c r="BM180" s="224" t="s">
        <v>864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926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77</v>
      </c>
    </row>
    <row r="182" spans="1:65" s="2" customFormat="1" ht="16.5" customHeight="1">
      <c r="A182" s="39"/>
      <c r="B182" s="40"/>
      <c r="C182" s="213" t="s">
        <v>262</v>
      </c>
      <c r="D182" s="213" t="s">
        <v>154</v>
      </c>
      <c r="E182" s="214" t="s">
        <v>927</v>
      </c>
      <c r="F182" s="215" t="s">
        <v>928</v>
      </c>
      <c r="G182" s="216" t="s">
        <v>281</v>
      </c>
      <c r="H182" s="217">
        <v>26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91</v>
      </c>
      <c r="AT182" s="224" t="s">
        <v>154</v>
      </c>
      <c r="AU182" s="224" t="s">
        <v>77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91</v>
      </c>
      <c r="BM182" s="224" t="s">
        <v>865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928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77</v>
      </c>
    </row>
    <row r="184" spans="1:63" s="12" customFormat="1" ht="25.9" customHeight="1">
      <c r="A184" s="12"/>
      <c r="B184" s="197"/>
      <c r="C184" s="198"/>
      <c r="D184" s="199" t="s">
        <v>72</v>
      </c>
      <c r="E184" s="200" t="s">
        <v>966</v>
      </c>
      <c r="F184" s="200" t="s">
        <v>1039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SUM(P185:P198)</f>
        <v>0</v>
      </c>
      <c r="Q184" s="205"/>
      <c r="R184" s="206">
        <f>SUM(R185:R198)</f>
        <v>0</v>
      </c>
      <c r="S184" s="205"/>
      <c r="T184" s="207">
        <f>SUM(T185:T198)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77</v>
      </c>
      <c r="AT184" s="209" t="s">
        <v>72</v>
      </c>
      <c r="AU184" s="209" t="s">
        <v>73</v>
      </c>
      <c r="AY184" s="208" t="s">
        <v>152</v>
      </c>
      <c r="BK184" s="210">
        <f>SUM(BK185:BK198)</f>
        <v>0</v>
      </c>
    </row>
    <row r="185" spans="1:65" s="2" customFormat="1" ht="16.5" customHeight="1">
      <c r="A185" s="39"/>
      <c r="B185" s="40"/>
      <c r="C185" s="213" t="s">
        <v>445</v>
      </c>
      <c r="D185" s="213" t="s">
        <v>154</v>
      </c>
      <c r="E185" s="214" t="s">
        <v>1034</v>
      </c>
      <c r="F185" s="215" t="s">
        <v>1035</v>
      </c>
      <c r="G185" s="216" t="s">
        <v>281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91</v>
      </c>
      <c r="AT185" s="224" t="s">
        <v>154</v>
      </c>
      <c r="AU185" s="224" t="s">
        <v>77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84</v>
      </c>
      <c r="BK185" s="225">
        <f>ROUND(I185*H185,2)</f>
        <v>0</v>
      </c>
      <c r="BL185" s="18" t="s">
        <v>91</v>
      </c>
      <c r="BM185" s="224" t="s">
        <v>868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1035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77</v>
      </c>
    </row>
    <row r="187" spans="1:65" s="2" customFormat="1" ht="16.5" customHeight="1">
      <c r="A187" s="39"/>
      <c r="B187" s="40"/>
      <c r="C187" s="213" t="s">
        <v>451</v>
      </c>
      <c r="D187" s="213" t="s">
        <v>154</v>
      </c>
      <c r="E187" s="214" t="s">
        <v>919</v>
      </c>
      <c r="F187" s="215" t="s">
        <v>920</v>
      </c>
      <c r="G187" s="216" t="s">
        <v>281</v>
      </c>
      <c r="H187" s="217">
        <v>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91</v>
      </c>
      <c r="AT187" s="224" t="s">
        <v>154</v>
      </c>
      <c r="AU187" s="224" t="s">
        <v>77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84</v>
      </c>
      <c r="BK187" s="225">
        <f>ROUND(I187*H187,2)</f>
        <v>0</v>
      </c>
      <c r="BL187" s="18" t="s">
        <v>91</v>
      </c>
      <c r="BM187" s="224" t="s">
        <v>870</v>
      </c>
    </row>
    <row r="188" spans="1:47" s="2" customFormat="1" ht="12">
      <c r="A188" s="39"/>
      <c r="B188" s="40"/>
      <c r="C188" s="41"/>
      <c r="D188" s="226" t="s">
        <v>160</v>
      </c>
      <c r="E188" s="41"/>
      <c r="F188" s="227" t="s">
        <v>920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160</v>
      </c>
      <c r="AU188" s="18" t="s">
        <v>77</v>
      </c>
    </row>
    <row r="189" spans="1:65" s="2" customFormat="1" ht="16.5" customHeight="1">
      <c r="A189" s="39"/>
      <c r="B189" s="40"/>
      <c r="C189" s="213" t="s">
        <v>784</v>
      </c>
      <c r="D189" s="213" t="s">
        <v>154</v>
      </c>
      <c r="E189" s="214" t="s">
        <v>1036</v>
      </c>
      <c r="F189" s="215" t="s">
        <v>1037</v>
      </c>
      <c r="G189" s="216" t="s">
        <v>281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91</v>
      </c>
      <c r="AT189" s="224" t="s">
        <v>154</v>
      </c>
      <c r="AU189" s="224" t="s">
        <v>77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84</v>
      </c>
      <c r="BK189" s="225">
        <f>ROUND(I189*H189,2)</f>
        <v>0</v>
      </c>
      <c r="BL189" s="18" t="s">
        <v>91</v>
      </c>
      <c r="BM189" s="224" t="s">
        <v>1040</v>
      </c>
    </row>
    <row r="190" spans="1:47" s="2" customFormat="1" ht="12">
      <c r="A190" s="39"/>
      <c r="B190" s="40"/>
      <c r="C190" s="41"/>
      <c r="D190" s="226" t="s">
        <v>160</v>
      </c>
      <c r="E190" s="41"/>
      <c r="F190" s="227" t="s">
        <v>1037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77</v>
      </c>
    </row>
    <row r="191" spans="1:65" s="2" customFormat="1" ht="16.5" customHeight="1">
      <c r="A191" s="39"/>
      <c r="B191" s="40"/>
      <c r="C191" s="213" t="s">
        <v>456</v>
      </c>
      <c r="D191" s="213" t="s">
        <v>154</v>
      </c>
      <c r="E191" s="214" t="s">
        <v>921</v>
      </c>
      <c r="F191" s="215" t="s">
        <v>922</v>
      </c>
      <c r="G191" s="216" t="s">
        <v>281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91</v>
      </c>
      <c r="AT191" s="224" t="s">
        <v>154</v>
      </c>
      <c r="AU191" s="224" t="s">
        <v>77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84</v>
      </c>
      <c r="BK191" s="225">
        <f>ROUND(I191*H191,2)</f>
        <v>0</v>
      </c>
      <c r="BL191" s="18" t="s">
        <v>91</v>
      </c>
      <c r="BM191" s="224" t="s">
        <v>1041</v>
      </c>
    </row>
    <row r="192" spans="1:47" s="2" customFormat="1" ht="12">
      <c r="A192" s="39"/>
      <c r="B192" s="40"/>
      <c r="C192" s="41"/>
      <c r="D192" s="226" t="s">
        <v>160</v>
      </c>
      <c r="E192" s="41"/>
      <c r="F192" s="227" t="s">
        <v>922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77</v>
      </c>
    </row>
    <row r="193" spans="1:65" s="2" customFormat="1" ht="16.5" customHeight="1">
      <c r="A193" s="39"/>
      <c r="B193" s="40"/>
      <c r="C193" s="213" t="s">
        <v>462</v>
      </c>
      <c r="D193" s="213" t="s">
        <v>154</v>
      </c>
      <c r="E193" s="214" t="s">
        <v>923</v>
      </c>
      <c r="F193" s="215" t="s">
        <v>924</v>
      </c>
      <c r="G193" s="216" t="s">
        <v>281</v>
      </c>
      <c r="H193" s="217">
        <v>27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91</v>
      </c>
      <c r="AT193" s="224" t="s">
        <v>154</v>
      </c>
      <c r="AU193" s="224" t="s">
        <v>77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84</v>
      </c>
      <c r="BK193" s="225">
        <f>ROUND(I193*H193,2)</f>
        <v>0</v>
      </c>
      <c r="BL193" s="18" t="s">
        <v>91</v>
      </c>
      <c r="BM193" s="224" t="s">
        <v>1042</v>
      </c>
    </row>
    <row r="194" spans="1:47" s="2" customFormat="1" ht="12">
      <c r="A194" s="39"/>
      <c r="B194" s="40"/>
      <c r="C194" s="41"/>
      <c r="D194" s="226" t="s">
        <v>160</v>
      </c>
      <c r="E194" s="41"/>
      <c r="F194" s="227" t="s">
        <v>924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160</v>
      </c>
      <c r="AU194" s="18" t="s">
        <v>77</v>
      </c>
    </row>
    <row r="195" spans="1:65" s="2" customFormat="1" ht="16.5" customHeight="1">
      <c r="A195" s="39"/>
      <c r="B195" s="40"/>
      <c r="C195" s="213" t="s">
        <v>468</v>
      </c>
      <c r="D195" s="213" t="s">
        <v>154</v>
      </c>
      <c r="E195" s="214" t="s">
        <v>925</v>
      </c>
      <c r="F195" s="215" t="s">
        <v>926</v>
      </c>
      <c r="G195" s="216" t="s">
        <v>281</v>
      </c>
      <c r="H195" s="217">
        <v>56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91</v>
      </c>
      <c r="AT195" s="224" t="s">
        <v>154</v>
      </c>
      <c r="AU195" s="224" t="s">
        <v>77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84</v>
      </c>
      <c r="BK195" s="225">
        <f>ROUND(I195*H195,2)</f>
        <v>0</v>
      </c>
      <c r="BL195" s="18" t="s">
        <v>91</v>
      </c>
      <c r="BM195" s="224" t="s">
        <v>1043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926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77</v>
      </c>
    </row>
    <row r="197" spans="1:65" s="2" customFormat="1" ht="16.5" customHeight="1">
      <c r="A197" s="39"/>
      <c r="B197" s="40"/>
      <c r="C197" s="213" t="s">
        <v>278</v>
      </c>
      <c r="D197" s="213" t="s">
        <v>154</v>
      </c>
      <c r="E197" s="214" t="s">
        <v>927</v>
      </c>
      <c r="F197" s="215" t="s">
        <v>928</v>
      </c>
      <c r="G197" s="216" t="s">
        <v>281</v>
      </c>
      <c r="H197" s="217">
        <v>28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91</v>
      </c>
      <c r="AT197" s="224" t="s">
        <v>154</v>
      </c>
      <c r="AU197" s="224" t="s">
        <v>77</v>
      </c>
      <c r="AY197" s="18" t="s">
        <v>152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84</v>
      </c>
      <c r="BK197" s="225">
        <f>ROUND(I197*H197,2)</f>
        <v>0</v>
      </c>
      <c r="BL197" s="18" t="s">
        <v>91</v>
      </c>
      <c r="BM197" s="224" t="s">
        <v>1044</v>
      </c>
    </row>
    <row r="198" spans="1:47" s="2" customFormat="1" ht="12">
      <c r="A198" s="39"/>
      <c r="B198" s="40"/>
      <c r="C198" s="41"/>
      <c r="D198" s="226" t="s">
        <v>160</v>
      </c>
      <c r="E198" s="41"/>
      <c r="F198" s="227" t="s">
        <v>928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160</v>
      </c>
      <c r="AU198" s="18" t="s">
        <v>77</v>
      </c>
    </row>
    <row r="199" spans="1:63" s="12" customFormat="1" ht="25.9" customHeight="1">
      <c r="A199" s="12"/>
      <c r="B199" s="197"/>
      <c r="C199" s="198"/>
      <c r="D199" s="199" t="s">
        <v>72</v>
      </c>
      <c r="E199" s="200" t="s">
        <v>1045</v>
      </c>
      <c r="F199" s="200" t="s">
        <v>930</v>
      </c>
      <c r="G199" s="198"/>
      <c r="H199" s="198"/>
      <c r="I199" s="201"/>
      <c r="J199" s="202">
        <f>BK199</f>
        <v>0</v>
      </c>
      <c r="K199" s="198"/>
      <c r="L199" s="203"/>
      <c r="M199" s="204"/>
      <c r="N199" s="205"/>
      <c r="O199" s="205"/>
      <c r="P199" s="206">
        <v>0</v>
      </c>
      <c r="Q199" s="205"/>
      <c r="R199" s="206">
        <v>0</v>
      </c>
      <c r="S199" s="205"/>
      <c r="T199" s="207"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77</v>
      </c>
      <c r="AT199" s="209" t="s">
        <v>72</v>
      </c>
      <c r="AU199" s="209" t="s">
        <v>73</v>
      </c>
      <c r="AY199" s="208" t="s">
        <v>152</v>
      </c>
      <c r="BK199" s="210">
        <v>0</v>
      </c>
    </row>
    <row r="200" spans="1:63" s="12" customFormat="1" ht="25.9" customHeight="1">
      <c r="A200" s="12"/>
      <c r="B200" s="197"/>
      <c r="C200" s="198"/>
      <c r="D200" s="199" t="s">
        <v>72</v>
      </c>
      <c r="E200" s="200" t="s">
        <v>882</v>
      </c>
      <c r="F200" s="200" t="s">
        <v>883</v>
      </c>
      <c r="G200" s="198"/>
      <c r="H200" s="198"/>
      <c r="I200" s="201"/>
      <c r="J200" s="202">
        <f>BK200</f>
        <v>0</v>
      </c>
      <c r="K200" s="198"/>
      <c r="L200" s="203"/>
      <c r="M200" s="204"/>
      <c r="N200" s="205"/>
      <c r="O200" s="205"/>
      <c r="P200" s="206">
        <f>SUM(P201:P238)</f>
        <v>0</v>
      </c>
      <c r="Q200" s="205"/>
      <c r="R200" s="206">
        <f>SUM(R201:R238)</f>
        <v>0</v>
      </c>
      <c r="S200" s="205"/>
      <c r="T200" s="207">
        <f>SUM(T201:T238)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77</v>
      </c>
      <c r="AT200" s="209" t="s">
        <v>72</v>
      </c>
      <c r="AU200" s="209" t="s">
        <v>73</v>
      </c>
      <c r="AY200" s="208" t="s">
        <v>152</v>
      </c>
      <c r="BK200" s="210">
        <f>SUM(BK201:BK238)</f>
        <v>0</v>
      </c>
    </row>
    <row r="201" spans="1:65" s="2" customFormat="1" ht="16.5" customHeight="1">
      <c r="A201" s="39"/>
      <c r="B201" s="40"/>
      <c r="C201" s="213" t="s">
        <v>284</v>
      </c>
      <c r="D201" s="213" t="s">
        <v>154</v>
      </c>
      <c r="E201" s="214" t="s">
        <v>1046</v>
      </c>
      <c r="F201" s="215" t="s">
        <v>1047</v>
      </c>
      <c r="G201" s="216" t="s">
        <v>742</v>
      </c>
      <c r="H201" s="217">
        <v>260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91</v>
      </c>
      <c r="AT201" s="224" t="s">
        <v>154</v>
      </c>
      <c r="AU201" s="224" t="s">
        <v>77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84</v>
      </c>
      <c r="BK201" s="225">
        <f>ROUND(I201*H201,2)</f>
        <v>0</v>
      </c>
      <c r="BL201" s="18" t="s">
        <v>91</v>
      </c>
      <c r="BM201" s="224" t="s">
        <v>1048</v>
      </c>
    </row>
    <row r="202" spans="1:47" s="2" customFormat="1" ht="12">
      <c r="A202" s="39"/>
      <c r="B202" s="40"/>
      <c r="C202" s="41"/>
      <c r="D202" s="226" t="s">
        <v>160</v>
      </c>
      <c r="E202" s="41"/>
      <c r="F202" s="227" t="s">
        <v>1047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160</v>
      </c>
      <c r="AU202" s="18" t="s">
        <v>77</v>
      </c>
    </row>
    <row r="203" spans="1:65" s="2" customFormat="1" ht="16.5" customHeight="1">
      <c r="A203" s="39"/>
      <c r="B203" s="40"/>
      <c r="C203" s="213" t="s">
        <v>290</v>
      </c>
      <c r="D203" s="213" t="s">
        <v>154</v>
      </c>
      <c r="E203" s="214" t="s">
        <v>1049</v>
      </c>
      <c r="F203" s="215" t="s">
        <v>1050</v>
      </c>
      <c r="G203" s="216" t="s">
        <v>742</v>
      </c>
      <c r="H203" s="217">
        <v>480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91</v>
      </c>
      <c r="AT203" s="224" t="s">
        <v>154</v>
      </c>
      <c r="AU203" s="224" t="s">
        <v>77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91</v>
      </c>
      <c r="BM203" s="224" t="s">
        <v>1051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1052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77</v>
      </c>
    </row>
    <row r="205" spans="1:65" s="2" customFormat="1" ht="16.5" customHeight="1">
      <c r="A205" s="39"/>
      <c r="B205" s="40"/>
      <c r="C205" s="213" t="s">
        <v>296</v>
      </c>
      <c r="D205" s="213" t="s">
        <v>154</v>
      </c>
      <c r="E205" s="214" t="s">
        <v>935</v>
      </c>
      <c r="F205" s="215" t="s">
        <v>936</v>
      </c>
      <c r="G205" s="216" t="s">
        <v>742</v>
      </c>
      <c r="H205" s="217">
        <v>4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91</v>
      </c>
      <c r="AT205" s="224" t="s">
        <v>154</v>
      </c>
      <c r="AU205" s="224" t="s">
        <v>77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84</v>
      </c>
      <c r="BK205" s="225">
        <f>ROUND(I205*H205,2)</f>
        <v>0</v>
      </c>
      <c r="BL205" s="18" t="s">
        <v>91</v>
      </c>
      <c r="BM205" s="224" t="s">
        <v>1053</v>
      </c>
    </row>
    <row r="206" spans="1:47" s="2" customFormat="1" ht="12">
      <c r="A206" s="39"/>
      <c r="B206" s="40"/>
      <c r="C206" s="41"/>
      <c r="D206" s="226" t="s">
        <v>160</v>
      </c>
      <c r="E206" s="41"/>
      <c r="F206" s="227" t="s">
        <v>936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160</v>
      </c>
      <c r="AU206" s="18" t="s">
        <v>77</v>
      </c>
    </row>
    <row r="207" spans="1:65" s="2" customFormat="1" ht="16.5" customHeight="1">
      <c r="A207" s="39"/>
      <c r="B207" s="40"/>
      <c r="C207" s="213" t="s">
        <v>302</v>
      </c>
      <c r="D207" s="213" t="s">
        <v>154</v>
      </c>
      <c r="E207" s="214" t="s">
        <v>937</v>
      </c>
      <c r="F207" s="215" t="s">
        <v>938</v>
      </c>
      <c r="G207" s="216" t="s">
        <v>742</v>
      </c>
      <c r="H207" s="217">
        <v>3120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91</v>
      </c>
      <c r="AT207" s="224" t="s">
        <v>154</v>
      </c>
      <c r="AU207" s="224" t="s">
        <v>77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91</v>
      </c>
      <c r="BM207" s="224" t="s">
        <v>1054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938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77</v>
      </c>
    </row>
    <row r="209" spans="1:65" s="2" customFormat="1" ht="16.5" customHeight="1">
      <c r="A209" s="39"/>
      <c r="B209" s="40"/>
      <c r="C209" s="213" t="s">
        <v>308</v>
      </c>
      <c r="D209" s="213" t="s">
        <v>154</v>
      </c>
      <c r="E209" s="214" t="s">
        <v>939</v>
      </c>
      <c r="F209" s="215" t="s">
        <v>940</v>
      </c>
      <c r="G209" s="216" t="s">
        <v>742</v>
      </c>
      <c r="H209" s="217">
        <v>880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91</v>
      </c>
      <c r="AT209" s="224" t="s">
        <v>154</v>
      </c>
      <c r="AU209" s="224" t="s">
        <v>77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84</v>
      </c>
      <c r="BK209" s="225">
        <f>ROUND(I209*H209,2)</f>
        <v>0</v>
      </c>
      <c r="BL209" s="18" t="s">
        <v>91</v>
      </c>
      <c r="BM209" s="224" t="s">
        <v>1055</v>
      </c>
    </row>
    <row r="210" spans="1:47" s="2" customFormat="1" ht="12">
      <c r="A210" s="39"/>
      <c r="B210" s="40"/>
      <c r="C210" s="41"/>
      <c r="D210" s="226" t="s">
        <v>160</v>
      </c>
      <c r="E210" s="41"/>
      <c r="F210" s="227" t="s">
        <v>940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160</v>
      </c>
      <c r="AU210" s="18" t="s">
        <v>77</v>
      </c>
    </row>
    <row r="211" spans="1:65" s="2" customFormat="1" ht="16.5" customHeight="1">
      <c r="A211" s="39"/>
      <c r="B211" s="40"/>
      <c r="C211" s="213" t="s">
        <v>314</v>
      </c>
      <c r="D211" s="213" t="s">
        <v>154</v>
      </c>
      <c r="E211" s="214" t="s">
        <v>941</v>
      </c>
      <c r="F211" s="215" t="s">
        <v>942</v>
      </c>
      <c r="G211" s="216" t="s">
        <v>742</v>
      </c>
      <c r="H211" s="217">
        <v>240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91</v>
      </c>
      <c r="AT211" s="224" t="s">
        <v>154</v>
      </c>
      <c r="AU211" s="224" t="s">
        <v>77</v>
      </c>
      <c r="AY211" s="18" t="s">
        <v>152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84</v>
      </c>
      <c r="BK211" s="225">
        <f>ROUND(I211*H211,2)</f>
        <v>0</v>
      </c>
      <c r="BL211" s="18" t="s">
        <v>91</v>
      </c>
      <c r="BM211" s="224" t="s">
        <v>1056</v>
      </c>
    </row>
    <row r="212" spans="1:47" s="2" customFormat="1" ht="12">
      <c r="A212" s="39"/>
      <c r="B212" s="40"/>
      <c r="C212" s="41"/>
      <c r="D212" s="226" t="s">
        <v>160</v>
      </c>
      <c r="E212" s="41"/>
      <c r="F212" s="227" t="s">
        <v>942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77</v>
      </c>
    </row>
    <row r="213" spans="1:65" s="2" customFormat="1" ht="16.5" customHeight="1">
      <c r="A213" s="39"/>
      <c r="B213" s="40"/>
      <c r="C213" s="213" t="s">
        <v>322</v>
      </c>
      <c r="D213" s="213" t="s">
        <v>154</v>
      </c>
      <c r="E213" s="214" t="s">
        <v>943</v>
      </c>
      <c r="F213" s="215" t="s">
        <v>944</v>
      </c>
      <c r="G213" s="216" t="s">
        <v>281</v>
      </c>
      <c r="H213" s="217">
        <v>409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91</v>
      </c>
      <c r="AT213" s="224" t="s">
        <v>154</v>
      </c>
      <c r="AU213" s="224" t="s">
        <v>77</v>
      </c>
      <c r="AY213" s="18" t="s">
        <v>152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84</v>
      </c>
      <c r="BK213" s="225">
        <f>ROUND(I213*H213,2)</f>
        <v>0</v>
      </c>
      <c r="BL213" s="18" t="s">
        <v>91</v>
      </c>
      <c r="BM213" s="224" t="s">
        <v>1057</v>
      </c>
    </row>
    <row r="214" spans="1:47" s="2" customFormat="1" ht="12">
      <c r="A214" s="39"/>
      <c r="B214" s="40"/>
      <c r="C214" s="41"/>
      <c r="D214" s="226" t="s">
        <v>160</v>
      </c>
      <c r="E214" s="41"/>
      <c r="F214" s="227" t="s">
        <v>944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160</v>
      </c>
      <c r="AU214" s="18" t="s">
        <v>77</v>
      </c>
    </row>
    <row r="215" spans="1:65" s="2" customFormat="1" ht="16.5" customHeight="1">
      <c r="A215" s="39"/>
      <c r="B215" s="40"/>
      <c r="C215" s="213" t="s">
        <v>330</v>
      </c>
      <c r="D215" s="213" t="s">
        <v>154</v>
      </c>
      <c r="E215" s="214" t="s">
        <v>945</v>
      </c>
      <c r="F215" s="215" t="s">
        <v>946</v>
      </c>
      <c r="G215" s="216" t="s">
        <v>281</v>
      </c>
      <c r="H215" s="217">
        <v>94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91</v>
      </c>
      <c r="AT215" s="224" t="s">
        <v>154</v>
      </c>
      <c r="AU215" s="224" t="s">
        <v>77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84</v>
      </c>
      <c r="BK215" s="225">
        <f>ROUND(I215*H215,2)</f>
        <v>0</v>
      </c>
      <c r="BL215" s="18" t="s">
        <v>91</v>
      </c>
      <c r="BM215" s="224" t="s">
        <v>1058</v>
      </c>
    </row>
    <row r="216" spans="1:47" s="2" customFormat="1" ht="12">
      <c r="A216" s="39"/>
      <c r="B216" s="40"/>
      <c r="C216" s="41"/>
      <c r="D216" s="226" t="s">
        <v>160</v>
      </c>
      <c r="E216" s="41"/>
      <c r="F216" s="227" t="s">
        <v>946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160</v>
      </c>
      <c r="AU216" s="18" t="s">
        <v>77</v>
      </c>
    </row>
    <row r="217" spans="1:65" s="2" customFormat="1" ht="16.5" customHeight="1">
      <c r="A217" s="39"/>
      <c r="B217" s="40"/>
      <c r="C217" s="213" t="s">
        <v>339</v>
      </c>
      <c r="D217" s="213" t="s">
        <v>154</v>
      </c>
      <c r="E217" s="214" t="s">
        <v>947</v>
      </c>
      <c r="F217" s="215" t="s">
        <v>948</v>
      </c>
      <c r="G217" s="216" t="s">
        <v>281</v>
      </c>
      <c r="H217" s="217">
        <v>68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91</v>
      </c>
      <c r="AT217" s="224" t="s">
        <v>154</v>
      </c>
      <c r="AU217" s="224" t="s">
        <v>77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84</v>
      </c>
      <c r="BK217" s="225">
        <f>ROUND(I217*H217,2)</f>
        <v>0</v>
      </c>
      <c r="BL217" s="18" t="s">
        <v>91</v>
      </c>
      <c r="BM217" s="224" t="s">
        <v>1059</v>
      </c>
    </row>
    <row r="218" spans="1:47" s="2" customFormat="1" ht="12">
      <c r="A218" s="39"/>
      <c r="B218" s="40"/>
      <c r="C218" s="41"/>
      <c r="D218" s="226" t="s">
        <v>160</v>
      </c>
      <c r="E218" s="41"/>
      <c r="F218" s="227" t="s">
        <v>948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77</v>
      </c>
    </row>
    <row r="219" spans="1:65" s="2" customFormat="1" ht="16.5" customHeight="1">
      <c r="A219" s="39"/>
      <c r="B219" s="40"/>
      <c r="C219" s="213" t="s">
        <v>348</v>
      </c>
      <c r="D219" s="213" t="s">
        <v>154</v>
      </c>
      <c r="E219" s="214" t="s">
        <v>1060</v>
      </c>
      <c r="F219" s="215" t="s">
        <v>1061</v>
      </c>
      <c r="G219" s="216" t="s">
        <v>281</v>
      </c>
      <c r="H219" s="217">
        <v>4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91</v>
      </c>
      <c r="AT219" s="224" t="s">
        <v>154</v>
      </c>
      <c r="AU219" s="224" t="s">
        <v>77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84</v>
      </c>
      <c r="BK219" s="225">
        <f>ROUND(I219*H219,2)</f>
        <v>0</v>
      </c>
      <c r="BL219" s="18" t="s">
        <v>91</v>
      </c>
      <c r="BM219" s="224" t="s">
        <v>1062</v>
      </c>
    </row>
    <row r="220" spans="1:47" s="2" customFormat="1" ht="12">
      <c r="A220" s="39"/>
      <c r="B220" s="40"/>
      <c r="C220" s="41"/>
      <c r="D220" s="226" t="s">
        <v>160</v>
      </c>
      <c r="E220" s="41"/>
      <c r="F220" s="227" t="s">
        <v>1061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77</v>
      </c>
    </row>
    <row r="221" spans="1:65" s="2" customFormat="1" ht="16.5" customHeight="1">
      <c r="A221" s="39"/>
      <c r="B221" s="40"/>
      <c r="C221" s="213" t="s">
        <v>520</v>
      </c>
      <c r="D221" s="213" t="s">
        <v>154</v>
      </c>
      <c r="E221" s="214" t="s">
        <v>949</v>
      </c>
      <c r="F221" s="215" t="s">
        <v>950</v>
      </c>
      <c r="G221" s="216" t="s">
        <v>281</v>
      </c>
      <c r="H221" s="217">
        <v>341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91</v>
      </c>
      <c r="AT221" s="224" t="s">
        <v>154</v>
      </c>
      <c r="AU221" s="224" t="s">
        <v>77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84</v>
      </c>
      <c r="BK221" s="225">
        <f>ROUND(I221*H221,2)</f>
        <v>0</v>
      </c>
      <c r="BL221" s="18" t="s">
        <v>91</v>
      </c>
      <c r="BM221" s="224" t="s">
        <v>1063</v>
      </c>
    </row>
    <row r="222" spans="1:47" s="2" customFormat="1" ht="12">
      <c r="A222" s="39"/>
      <c r="B222" s="40"/>
      <c r="C222" s="41"/>
      <c r="D222" s="226" t="s">
        <v>160</v>
      </c>
      <c r="E222" s="41"/>
      <c r="F222" s="227" t="s">
        <v>950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160</v>
      </c>
      <c r="AU222" s="18" t="s">
        <v>77</v>
      </c>
    </row>
    <row r="223" spans="1:65" s="2" customFormat="1" ht="16.5" customHeight="1">
      <c r="A223" s="39"/>
      <c r="B223" s="40"/>
      <c r="C223" s="213" t="s">
        <v>522</v>
      </c>
      <c r="D223" s="213" t="s">
        <v>154</v>
      </c>
      <c r="E223" s="214" t="s">
        <v>951</v>
      </c>
      <c r="F223" s="215" t="s">
        <v>952</v>
      </c>
      <c r="G223" s="216" t="s">
        <v>281</v>
      </c>
      <c r="H223" s="217">
        <v>106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91</v>
      </c>
      <c r="AT223" s="224" t="s">
        <v>154</v>
      </c>
      <c r="AU223" s="224" t="s">
        <v>77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84</v>
      </c>
      <c r="BK223" s="225">
        <f>ROUND(I223*H223,2)</f>
        <v>0</v>
      </c>
      <c r="BL223" s="18" t="s">
        <v>91</v>
      </c>
      <c r="BM223" s="224" t="s">
        <v>1064</v>
      </c>
    </row>
    <row r="224" spans="1:47" s="2" customFormat="1" ht="12">
      <c r="A224" s="39"/>
      <c r="B224" s="40"/>
      <c r="C224" s="41"/>
      <c r="D224" s="226" t="s">
        <v>160</v>
      </c>
      <c r="E224" s="41"/>
      <c r="F224" s="227" t="s">
        <v>952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160</v>
      </c>
      <c r="AU224" s="18" t="s">
        <v>77</v>
      </c>
    </row>
    <row r="225" spans="1:65" s="2" customFormat="1" ht="16.5" customHeight="1">
      <c r="A225" s="39"/>
      <c r="B225" s="40"/>
      <c r="C225" s="213" t="s">
        <v>524</v>
      </c>
      <c r="D225" s="213" t="s">
        <v>154</v>
      </c>
      <c r="E225" s="214" t="s">
        <v>953</v>
      </c>
      <c r="F225" s="215" t="s">
        <v>954</v>
      </c>
      <c r="G225" s="216" t="s">
        <v>281</v>
      </c>
      <c r="H225" s="217">
        <v>54</v>
      </c>
      <c r="I225" s="218"/>
      <c r="J225" s="219">
        <f>ROUND(I225*H225,2)</f>
        <v>0</v>
      </c>
      <c r="K225" s="215" t="s">
        <v>19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91</v>
      </c>
      <c r="AT225" s="224" t="s">
        <v>154</v>
      </c>
      <c r="AU225" s="224" t="s">
        <v>77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91</v>
      </c>
      <c r="BM225" s="224" t="s">
        <v>1065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954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77</v>
      </c>
    </row>
    <row r="227" spans="1:65" s="2" customFormat="1" ht="16.5" customHeight="1">
      <c r="A227" s="39"/>
      <c r="B227" s="40"/>
      <c r="C227" s="213" t="s">
        <v>1066</v>
      </c>
      <c r="D227" s="213" t="s">
        <v>154</v>
      </c>
      <c r="E227" s="214" t="s">
        <v>1067</v>
      </c>
      <c r="F227" s="215" t="s">
        <v>932</v>
      </c>
      <c r="G227" s="216" t="s">
        <v>742</v>
      </c>
      <c r="H227" s="217">
        <v>260</v>
      </c>
      <c r="I227" s="218"/>
      <c r="J227" s="219">
        <f>ROUND(I227*H227,2)</f>
        <v>0</v>
      </c>
      <c r="K227" s="215" t="s">
        <v>19</v>
      </c>
      <c r="L227" s="45"/>
      <c r="M227" s="220" t="s">
        <v>19</v>
      </c>
      <c r="N227" s="221" t="s">
        <v>45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91</v>
      </c>
      <c r="AT227" s="224" t="s">
        <v>154</v>
      </c>
      <c r="AU227" s="224" t="s">
        <v>77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84</v>
      </c>
      <c r="BK227" s="225">
        <f>ROUND(I227*H227,2)</f>
        <v>0</v>
      </c>
      <c r="BL227" s="18" t="s">
        <v>91</v>
      </c>
      <c r="BM227" s="224" t="s">
        <v>1068</v>
      </c>
    </row>
    <row r="228" spans="1:47" s="2" customFormat="1" ht="12">
      <c r="A228" s="39"/>
      <c r="B228" s="40"/>
      <c r="C228" s="41"/>
      <c r="D228" s="226" t="s">
        <v>160</v>
      </c>
      <c r="E228" s="41"/>
      <c r="F228" s="227" t="s">
        <v>932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160</v>
      </c>
      <c r="AU228" s="18" t="s">
        <v>77</v>
      </c>
    </row>
    <row r="229" spans="1:65" s="2" customFormat="1" ht="16.5" customHeight="1">
      <c r="A229" s="39"/>
      <c r="B229" s="40"/>
      <c r="C229" s="213" t="s">
        <v>852</v>
      </c>
      <c r="D229" s="213" t="s">
        <v>154</v>
      </c>
      <c r="E229" s="214" t="s">
        <v>1069</v>
      </c>
      <c r="F229" s="215" t="s">
        <v>1070</v>
      </c>
      <c r="G229" s="216" t="s">
        <v>742</v>
      </c>
      <c r="H229" s="217">
        <v>1100</v>
      </c>
      <c r="I229" s="218"/>
      <c r="J229" s="219">
        <f>ROUND(I229*H229,2)</f>
        <v>0</v>
      </c>
      <c r="K229" s="215" t="s">
        <v>19</v>
      </c>
      <c r="L229" s="45"/>
      <c r="M229" s="220" t="s">
        <v>19</v>
      </c>
      <c r="N229" s="221" t="s">
        <v>45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91</v>
      </c>
      <c r="AT229" s="224" t="s">
        <v>154</v>
      </c>
      <c r="AU229" s="224" t="s">
        <v>77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84</v>
      </c>
      <c r="BK229" s="225">
        <f>ROUND(I229*H229,2)</f>
        <v>0</v>
      </c>
      <c r="BL229" s="18" t="s">
        <v>91</v>
      </c>
      <c r="BM229" s="224" t="s">
        <v>1071</v>
      </c>
    </row>
    <row r="230" spans="1:47" s="2" customFormat="1" ht="12">
      <c r="A230" s="39"/>
      <c r="B230" s="40"/>
      <c r="C230" s="41"/>
      <c r="D230" s="226" t="s">
        <v>160</v>
      </c>
      <c r="E230" s="41"/>
      <c r="F230" s="227" t="s">
        <v>1070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160</v>
      </c>
      <c r="AU230" s="18" t="s">
        <v>77</v>
      </c>
    </row>
    <row r="231" spans="1:65" s="2" customFormat="1" ht="16.5" customHeight="1">
      <c r="A231" s="39"/>
      <c r="B231" s="40"/>
      <c r="C231" s="213" t="s">
        <v>1072</v>
      </c>
      <c r="D231" s="213" t="s">
        <v>154</v>
      </c>
      <c r="E231" s="214" t="s">
        <v>1073</v>
      </c>
      <c r="F231" s="215" t="s">
        <v>944</v>
      </c>
      <c r="G231" s="216" t="s">
        <v>281</v>
      </c>
      <c r="H231" s="217">
        <v>22</v>
      </c>
      <c r="I231" s="218"/>
      <c r="J231" s="219">
        <f>ROUND(I231*H231,2)</f>
        <v>0</v>
      </c>
      <c r="K231" s="215" t="s">
        <v>19</v>
      </c>
      <c r="L231" s="45"/>
      <c r="M231" s="220" t="s">
        <v>19</v>
      </c>
      <c r="N231" s="221" t="s">
        <v>45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91</v>
      </c>
      <c r="AT231" s="224" t="s">
        <v>154</v>
      </c>
      <c r="AU231" s="224" t="s">
        <v>77</v>
      </c>
      <c r="AY231" s="18" t="s">
        <v>152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84</v>
      </c>
      <c r="BK231" s="225">
        <f>ROUND(I231*H231,2)</f>
        <v>0</v>
      </c>
      <c r="BL231" s="18" t="s">
        <v>91</v>
      </c>
      <c r="BM231" s="224" t="s">
        <v>1074</v>
      </c>
    </row>
    <row r="232" spans="1:47" s="2" customFormat="1" ht="12">
      <c r="A232" s="39"/>
      <c r="B232" s="40"/>
      <c r="C232" s="41"/>
      <c r="D232" s="226" t="s">
        <v>160</v>
      </c>
      <c r="E232" s="41"/>
      <c r="F232" s="227" t="s">
        <v>944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160</v>
      </c>
      <c r="AU232" s="18" t="s">
        <v>77</v>
      </c>
    </row>
    <row r="233" spans="1:65" s="2" customFormat="1" ht="16.5" customHeight="1">
      <c r="A233" s="39"/>
      <c r="B233" s="40"/>
      <c r="C233" s="213" t="s">
        <v>856</v>
      </c>
      <c r="D233" s="213" t="s">
        <v>154</v>
      </c>
      <c r="E233" s="214" t="s">
        <v>1075</v>
      </c>
      <c r="F233" s="215" t="s">
        <v>1076</v>
      </c>
      <c r="G233" s="216" t="s">
        <v>281</v>
      </c>
      <c r="H233" s="217">
        <v>22</v>
      </c>
      <c r="I233" s="218"/>
      <c r="J233" s="219">
        <f>ROUND(I233*H233,2)</f>
        <v>0</v>
      </c>
      <c r="K233" s="215" t="s">
        <v>19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91</v>
      </c>
      <c r="AT233" s="224" t="s">
        <v>154</v>
      </c>
      <c r="AU233" s="224" t="s">
        <v>77</v>
      </c>
      <c r="AY233" s="18" t="s">
        <v>152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84</v>
      </c>
      <c r="BK233" s="225">
        <f>ROUND(I233*H233,2)</f>
        <v>0</v>
      </c>
      <c r="BL233" s="18" t="s">
        <v>91</v>
      </c>
      <c r="BM233" s="224" t="s">
        <v>1077</v>
      </c>
    </row>
    <row r="234" spans="1:47" s="2" customFormat="1" ht="12">
      <c r="A234" s="39"/>
      <c r="B234" s="40"/>
      <c r="C234" s="41"/>
      <c r="D234" s="226" t="s">
        <v>160</v>
      </c>
      <c r="E234" s="41"/>
      <c r="F234" s="227" t="s">
        <v>1076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160</v>
      </c>
      <c r="AU234" s="18" t="s">
        <v>77</v>
      </c>
    </row>
    <row r="235" spans="1:65" s="2" customFormat="1" ht="16.5" customHeight="1">
      <c r="A235" s="39"/>
      <c r="B235" s="40"/>
      <c r="C235" s="213" t="s">
        <v>1078</v>
      </c>
      <c r="D235" s="213" t="s">
        <v>154</v>
      </c>
      <c r="E235" s="214" t="s">
        <v>909</v>
      </c>
      <c r="F235" s="215" t="s">
        <v>1079</v>
      </c>
      <c r="G235" s="216" t="s">
        <v>281</v>
      </c>
      <c r="H235" s="217">
        <v>1</v>
      </c>
      <c r="I235" s="218"/>
      <c r="J235" s="219">
        <f>ROUND(I235*H235,2)</f>
        <v>0</v>
      </c>
      <c r="K235" s="215" t="s">
        <v>19</v>
      </c>
      <c r="L235" s="45"/>
      <c r="M235" s="220" t="s">
        <v>19</v>
      </c>
      <c r="N235" s="221" t="s">
        <v>45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91</v>
      </c>
      <c r="AT235" s="224" t="s">
        <v>154</v>
      </c>
      <c r="AU235" s="224" t="s">
        <v>77</v>
      </c>
      <c r="AY235" s="18" t="s">
        <v>152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84</v>
      </c>
      <c r="BK235" s="225">
        <f>ROUND(I235*H235,2)</f>
        <v>0</v>
      </c>
      <c r="BL235" s="18" t="s">
        <v>91</v>
      </c>
      <c r="BM235" s="224" t="s">
        <v>1080</v>
      </c>
    </row>
    <row r="236" spans="1:47" s="2" customFormat="1" ht="12">
      <c r="A236" s="39"/>
      <c r="B236" s="40"/>
      <c r="C236" s="41"/>
      <c r="D236" s="226" t="s">
        <v>160</v>
      </c>
      <c r="E236" s="41"/>
      <c r="F236" s="227" t="s">
        <v>1079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160</v>
      </c>
      <c r="AU236" s="18" t="s">
        <v>77</v>
      </c>
    </row>
    <row r="237" spans="1:65" s="2" customFormat="1" ht="16.5" customHeight="1">
      <c r="A237" s="39"/>
      <c r="B237" s="40"/>
      <c r="C237" s="213" t="s">
        <v>860</v>
      </c>
      <c r="D237" s="213" t="s">
        <v>154</v>
      </c>
      <c r="E237" s="214" t="s">
        <v>1081</v>
      </c>
      <c r="F237" s="215" t="s">
        <v>1082</v>
      </c>
      <c r="G237" s="216" t="s">
        <v>742</v>
      </c>
      <c r="H237" s="217">
        <v>22</v>
      </c>
      <c r="I237" s="218"/>
      <c r="J237" s="219">
        <f>ROUND(I237*H237,2)</f>
        <v>0</v>
      </c>
      <c r="K237" s="215" t="s">
        <v>19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91</v>
      </c>
      <c r="AT237" s="224" t="s">
        <v>154</v>
      </c>
      <c r="AU237" s="224" t="s">
        <v>77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84</v>
      </c>
      <c r="BK237" s="225">
        <f>ROUND(I237*H237,2)</f>
        <v>0</v>
      </c>
      <c r="BL237" s="18" t="s">
        <v>91</v>
      </c>
      <c r="BM237" s="224" t="s">
        <v>1083</v>
      </c>
    </row>
    <row r="238" spans="1:47" s="2" customFormat="1" ht="12">
      <c r="A238" s="39"/>
      <c r="B238" s="40"/>
      <c r="C238" s="41"/>
      <c r="D238" s="226" t="s">
        <v>160</v>
      </c>
      <c r="E238" s="41"/>
      <c r="F238" s="227" t="s">
        <v>1082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77</v>
      </c>
    </row>
    <row r="239" spans="1:63" s="12" customFormat="1" ht="25.9" customHeight="1">
      <c r="A239" s="12"/>
      <c r="B239" s="197"/>
      <c r="C239" s="198"/>
      <c r="D239" s="199" t="s">
        <v>72</v>
      </c>
      <c r="E239" s="200" t="s">
        <v>915</v>
      </c>
      <c r="F239" s="200" t="s">
        <v>916</v>
      </c>
      <c r="G239" s="198"/>
      <c r="H239" s="198"/>
      <c r="I239" s="201"/>
      <c r="J239" s="202">
        <f>BK239</f>
        <v>0</v>
      </c>
      <c r="K239" s="198"/>
      <c r="L239" s="203"/>
      <c r="M239" s="204"/>
      <c r="N239" s="205"/>
      <c r="O239" s="205"/>
      <c r="P239" s="206">
        <v>0</v>
      </c>
      <c r="Q239" s="205"/>
      <c r="R239" s="206">
        <v>0</v>
      </c>
      <c r="S239" s="205"/>
      <c r="T239" s="207"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77</v>
      </c>
      <c r="AT239" s="209" t="s">
        <v>72</v>
      </c>
      <c r="AU239" s="209" t="s">
        <v>73</v>
      </c>
      <c r="AY239" s="208" t="s">
        <v>152</v>
      </c>
      <c r="BK239" s="210">
        <v>0</v>
      </c>
    </row>
    <row r="240" spans="1:63" s="12" customFormat="1" ht="25.9" customHeight="1">
      <c r="A240" s="12"/>
      <c r="B240" s="197"/>
      <c r="C240" s="198"/>
      <c r="D240" s="199" t="s">
        <v>72</v>
      </c>
      <c r="E240" s="200" t="s">
        <v>929</v>
      </c>
      <c r="F240" s="200" t="s">
        <v>1033</v>
      </c>
      <c r="G240" s="198"/>
      <c r="H240" s="198"/>
      <c r="I240" s="201"/>
      <c r="J240" s="202">
        <f>BK240</f>
        <v>0</v>
      </c>
      <c r="K240" s="198"/>
      <c r="L240" s="203"/>
      <c r="M240" s="204"/>
      <c r="N240" s="205"/>
      <c r="O240" s="205"/>
      <c r="P240" s="206">
        <f>SUM(P241:P248)</f>
        <v>0</v>
      </c>
      <c r="Q240" s="205"/>
      <c r="R240" s="206">
        <f>SUM(R241:R248)</f>
        <v>0</v>
      </c>
      <c r="S240" s="205"/>
      <c r="T240" s="207">
        <f>SUM(T241:T248)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77</v>
      </c>
      <c r="AT240" s="209" t="s">
        <v>72</v>
      </c>
      <c r="AU240" s="209" t="s">
        <v>73</v>
      </c>
      <c r="AY240" s="208" t="s">
        <v>152</v>
      </c>
      <c r="BK240" s="210">
        <f>SUM(BK241:BK248)</f>
        <v>0</v>
      </c>
    </row>
    <row r="241" spans="1:65" s="2" customFormat="1" ht="16.5" customHeight="1">
      <c r="A241" s="39"/>
      <c r="B241" s="40"/>
      <c r="C241" s="213" t="s">
        <v>526</v>
      </c>
      <c r="D241" s="213" t="s">
        <v>154</v>
      </c>
      <c r="E241" s="214" t="s">
        <v>1084</v>
      </c>
      <c r="F241" s="215" t="s">
        <v>1085</v>
      </c>
      <c r="G241" s="216" t="s">
        <v>281</v>
      </c>
      <c r="H241" s="217">
        <v>1</v>
      </c>
      <c r="I241" s="218"/>
      <c r="J241" s="219">
        <f>ROUND(I241*H241,2)</f>
        <v>0</v>
      </c>
      <c r="K241" s="215" t="s">
        <v>19</v>
      </c>
      <c r="L241" s="45"/>
      <c r="M241" s="220" t="s">
        <v>19</v>
      </c>
      <c r="N241" s="221" t="s">
        <v>45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91</v>
      </c>
      <c r="AT241" s="224" t="s">
        <v>154</v>
      </c>
      <c r="AU241" s="224" t="s">
        <v>77</v>
      </c>
      <c r="AY241" s="18" t="s">
        <v>152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84</v>
      </c>
      <c r="BK241" s="225">
        <f>ROUND(I241*H241,2)</f>
        <v>0</v>
      </c>
      <c r="BL241" s="18" t="s">
        <v>91</v>
      </c>
      <c r="BM241" s="224" t="s">
        <v>1086</v>
      </c>
    </row>
    <row r="242" spans="1:47" s="2" customFormat="1" ht="12">
      <c r="A242" s="39"/>
      <c r="B242" s="40"/>
      <c r="C242" s="41"/>
      <c r="D242" s="226" t="s">
        <v>160</v>
      </c>
      <c r="E242" s="41"/>
      <c r="F242" s="227" t="s">
        <v>1085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160</v>
      </c>
      <c r="AU242" s="18" t="s">
        <v>77</v>
      </c>
    </row>
    <row r="243" spans="1:65" s="2" customFormat="1" ht="16.5" customHeight="1">
      <c r="A243" s="39"/>
      <c r="B243" s="40"/>
      <c r="C243" s="213" t="s">
        <v>531</v>
      </c>
      <c r="D243" s="213" t="s">
        <v>154</v>
      </c>
      <c r="E243" s="214" t="s">
        <v>1087</v>
      </c>
      <c r="F243" s="215" t="s">
        <v>1088</v>
      </c>
      <c r="G243" s="216" t="s">
        <v>281</v>
      </c>
      <c r="H243" s="217">
        <v>1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45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91</v>
      </c>
      <c r="AT243" s="224" t="s">
        <v>154</v>
      </c>
      <c r="AU243" s="224" t="s">
        <v>77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84</v>
      </c>
      <c r="BK243" s="225">
        <f>ROUND(I243*H243,2)</f>
        <v>0</v>
      </c>
      <c r="BL243" s="18" t="s">
        <v>91</v>
      </c>
      <c r="BM243" s="224" t="s">
        <v>1089</v>
      </c>
    </row>
    <row r="244" spans="1:47" s="2" customFormat="1" ht="12">
      <c r="A244" s="39"/>
      <c r="B244" s="40"/>
      <c r="C244" s="41"/>
      <c r="D244" s="226" t="s">
        <v>160</v>
      </c>
      <c r="E244" s="41"/>
      <c r="F244" s="227" t="s">
        <v>1088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77</v>
      </c>
    </row>
    <row r="245" spans="1:65" s="2" customFormat="1" ht="16.5" customHeight="1">
      <c r="A245" s="39"/>
      <c r="B245" s="40"/>
      <c r="C245" s="213" t="s">
        <v>533</v>
      </c>
      <c r="D245" s="213" t="s">
        <v>154</v>
      </c>
      <c r="E245" s="214" t="s">
        <v>957</v>
      </c>
      <c r="F245" s="215" t="s">
        <v>958</v>
      </c>
      <c r="G245" s="216" t="s">
        <v>281</v>
      </c>
      <c r="H245" s="217">
        <v>26</v>
      </c>
      <c r="I245" s="218"/>
      <c r="J245" s="219">
        <f>ROUND(I245*H245,2)</f>
        <v>0</v>
      </c>
      <c r="K245" s="215" t="s">
        <v>19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91</v>
      </c>
      <c r="AT245" s="224" t="s">
        <v>154</v>
      </c>
      <c r="AU245" s="224" t="s">
        <v>77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84</v>
      </c>
      <c r="BK245" s="225">
        <f>ROUND(I245*H245,2)</f>
        <v>0</v>
      </c>
      <c r="BL245" s="18" t="s">
        <v>91</v>
      </c>
      <c r="BM245" s="224" t="s">
        <v>1090</v>
      </c>
    </row>
    <row r="246" spans="1:47" s="2" customFormat="1" ht="12">
      <c r="A246" s="39"/>
      <c r="B246" s="40"/>
      <c r="C246" s="41"/>
      <c r="D246" s="226" t="s">
        <v>160</v>
      </c>
      <c r="E246" s="41"/>
      <c r="F246" s="227" t="s">
        <v>958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160</v>
      </c>
      <c r="AU246" s="18" t="s">
        <v>77</v>
      </c>
    </row>
    <row r="247" spans="1:65" s="2" customFormat="1" ht="16.5" customHeight="1">
      <c r="A247" s="39"/>
      <c r="B247" s="40"/>
      <c r="C247" s="213" t="s">
        <v>540</v>
      </c>
      <c r="D247" s="213" t="s">
        <v>154</v>
      </c>
      <c r="E247" s="214" t="s">
        <v>959</v>
      </c>
      <c r="F247" s="215" t="s">
        <v>960</v>
      </c>
      <c r="G247" s="216" t="s">
        <v>281</v>
      </c>
      <c r="H247" s="217">
        <v>78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45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91</v>
      </c>
      <c r="AT247" s="224" t="s">
        <v>154</v>
      </c>
      <c r="AU247" s="224" t="s">
        <v>77</v>
      </c>
      <c r="AY247" s="18" t="s">
        <v>152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84</v>
      </c>
      <c r="BK247" s="225">
        <f>ROUND(I247*H247,2)</f>
        <v>0</v>
      </c>
      <c r="BL247" s="18" t="s">
        <v>91</v>
      </c>
      <c r="BM247" s="224" t="s">
        <v>1091</v>
      </c>
    </row>
    <row r="248" spans="1:47" s="2" customFormat="1" ht="12">
      <c r="A248" s="39"/>
      <c r="B248" s="40"/>
      <c r="C248" s="41"/>
      <c r="D248" s="226" t="s">
        <v>160</v>
      </c>
      <c r="E248" s="41"/>
      <c r="F248" s="227" t="s">
        <v>960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160</v>
      </c>
      <c r="AU248" s="18" t="s">
        <v>77</v>
      </c>
    </row>
    <row r="249" spans="1:63" s="12" customFormat="1" ht="25.9" customHeight="1">
      <c r="A249" s="12"/>
      <c r="B249" s="197"/>
      <c r="C249" s="198"/>
      <c r="D249" s="199" t="s">
        <v>72</v>
      </c>
      <c r="E249" s="200" t="s">
        <v>961</v>
      </c>
      <c r="F249" s="200" t="s">
        <v>1038</v>
      </c>
      <c r="G249" s="198"/>
      <c r="H249" s="198"/>
      <c r="I249" s="201"/>
      <c r="J249" s="202">
        <f>BK249</f>
        <v>0</v>
      </c>
      <c r="K249" s="198"/>
      <c r="L249" s="203"/>
      <c r="M249" s="204"/>
      <c r="N249" s="205"/>
      <c r="O249" s="205"/>
      <c r="P249" s="206">
        <f>SUM(P250:P257)</f>
        <v>0</v>
      </c>
      <c r="Q249" s="205"/>
      <c r="R249" s="206">
        <f>SUM(R250:R257)</f>
        <v>0</v>
      </c>
      <c r="S249" s="205"/>
      <c r="T249" s="207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77</v>
      </c>
      <c r="AT249" s="209" t="s">
        <v>72</v>
      </c>
      <c r="AU249" s="209" t="s">
        <v>73</v>
      </c>
      <c r="AY249" s="208" t="s">
        <v>152</v>
      </c>
      <c r="BK249" s="210">
        <f>SUM(BK250:BK257)</f>
        <v>0</v>
      </c>
    </row>
    <row r="250" spans="1:65" s="2" customFormat="1" ht="16.5" customHeight="1">
      <c r="A250" s="39"/>
      <c r="B250" s="40"/>
      <c r="C250" s="213" t="s">
        <v>542</v>
      </c>
      <c r="D250" s="213" t="s">
        <v>154</v>
      </c>
      <c r="E250" s="214" t="s">
        <v>1084</v>
      </c>
      <c r="F250" s="215" t="s">
        <v>1085</v>
      </c>
      <c r="G250" s="216" t="s">
        <v>281</v>
      </c>
      <c r="H250" s="217">
        <v>1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91</v>
      </c>
      <c r="AT250" s="224" t="s">
        <v>154</v>
      </c>
      <c r="AU250" s="224" t="s">
        <v>77</v>
      </c>
      <c r="AY250" s="18" t="s">
        <v>152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84</v>
      </c>
      <c r="BK250" s="225">
        <f>ROUND(I250*H250,2)</f>
        <v>0</v>
      </c>
      <c r="BL250" s="18" t="s">
        <v>91</v>
      </c>
      <c r="BM250" s="224" t="s">
        <v>1092</v>
      </c>
    </row>
    <row r="251" spans="1:47" s="2" customFormat="1" ht="12">
      <c r="A251" s="39"/>
      <c r="B251" s="40"/>
      <c r="C251" s="41"/>
      <c r="D251" s="226" t="s">
        <v>160</v>
      </c>
      <c r="E251" s="41"/>
      <c r="F251" s="227" t="s">
        <v>1085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160</v>
      </c>
      <c r="AU251" s="18" t="s">
        <v>77</v>
      </c>
    </row>
    <row r="252" spans="1:65" s="2" customFormat="1" ht="16.5" customHeight="1">
      <c r="A252" s="39"/>
      <c r="B252" s="40"/>
      <c r="C252" s="213" t="s">
        <v>544</v>
      </c>
      <c r="D252" s="213" t="s">
        <v>154</v>
      </c>
      <c r="E252" s="214" t="s">
        <v>1087</v>
      </c>
      <c r="F252" s="215" t="s">
        <v>1088</v>
      </c>
      <c r="G252" s="216" t="s">
        <v>281</v>
      </c>
      <c r="H252" s="217">
        <v>1</v>
      </c>
      <c r="I252" s="218"/>
      <c r="J252" s="219">
        <f>ROUND(I252*H252,2)</f>
        <v>0</v>
      </c>
      <c r="K252" s="215" t="s">
        <v>19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91</v>
      </c>
      <c r="AT252" s="224" t="s">
        <v>154</v>
      </c>
      <c r="AU252" s="224" t="s">
        <v>77</v>
      </c>
      <c r="AY252" s="18" t="s">
        <v>152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84</v>
      </c>
      <c r="BK252" s="225">
        <f>ROUND(I252*H252,2)</f>
        <v>0</v>
      </c>
      <c r="BL252" s="18" t="s">
        <v>91</v>
      </c>
      <c r="BM252" s="224" t="s">
        <v>1093</v>
      </c>
    </row>
    <row r="253" spans="1:47" s="2" customFormat="1" ht="12">
      <c r="A253" s="39"/>
      <c r="B253" s="40"/>
      <c r="C253" s="41"/>
      <c r="D253" s="226" t="s">
        <v>160</v>
      </c>
      <c r="E253" s="41"/>
      <c r="F253" s="227" t="s">
        <v>1088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160</v>
      </c>
      <c r="AU253" s="18" t="s">
        <v>77</v>
      </c>
    </row>
    <row r="254" spans="1:65" s="2" customFormat="1" ht="16.5" customHeight="1">
      <c r="A254" s="39"/>
      <c r="B254" s="40"/>
      <c r="C254" s="213" t="s">
        <v>1094</v>
      </c>
      <c r="D254" s="213" t="s">
        <v>154</v>
      </c>
      <c r="E254" s="214" t="s">
        <v>957</v>
      </c>
      <c r="F254" s="215" t="s">
        <v>958</v>
      </c>
      <c r="G254" s="216" t="s">
        <v>281</v>
      </c>
      <c r="H254" s="217">
        <v>26</v>
      </c>
      <c r="I254" s="218"/>
      <c r="J254" s="219">
        <f>ROUND(I254*H254,2)</f>
        <v>0</v>
      </c>
      <c r="K254" s="215" t="s">
        <v>19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91</v>
      </c>
      <c r="AT254" s="224" t="s">
        <v>154</v>
      </c>
      <c r="AU254" s="224" t="s">
        <v>77</v>
      </c>
      <c r="AY254" s="18" t="s">
        <v>152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84</v>
      </c>
      <c r="BK254" s="225">
        <f>ROUND(I254*H254,2)</f>
        <v>0</v>
      </c>
      <c r="BL254" s="18" t="s">
        <v>91</v>
      </c>
      <c r="BM254" s="224" t="s">
        <v>1095</v>
      </c>
    </row>
    <row r="255" spans="1:47" s="2" customFormat="1" ht="12">
      <c r="A255" s="39"/>
      <c r="B255" s="40"/>
      <c r="C255" s="41"/>
      <c r="D255" s="226" t="s">
        <v>160</v>
      </c>
      <c r="E255" s="41"/>
      <c r="F255" s="227" t="s">
        <v>958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160</v>
      </c>
      <c r="AU255" s="18" t="s">
        <v>77</v>
      </c>
    </row>
    <row r="256" spans="1:65" s="2" customFormat="1" ht="16.5" customHeight="1">
      <c r="A256" s="39"/>
      <c r="B256" s="40"/>
      <c r="C256" s="213" t="s">
        <v>749</v>
      </c>
      <c r="D256" s="213" t="s">
        <v>154</v>
      </c>
      <c r="E256" s="214" t="s">
        <v>959</v>
      </c>
      <c r="F256" s="215" t="s">
        <v>960</v>
      </c>
      <c r="G256" s="216" t="s">
        <v>281</v>
      </c>
      <c r="H256" s="217">
        <v>78</v>
      </c>
      <c r="I256" s="218"/>
      <c r="J256" s="219">
        <f>ROUND(I256*H256,2)</f>
        <v>0</v>
      </c>
      <c r="K256" s="215" t="s">
        <v>19</v>
      </c>
      <c r="L256" s="45"/>
      <c r="M256" s="220" t="s">
        <v>19</v>
      </c>
      <c r="N256" s="221" t="s">
        <v>45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91</v>
      </c>
      <c r="AT256" s="224" t="s">
        <v>154</v>
      </c>
      <c r="AU256" s="224" t="s">
        <v>77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84</v>
      </c>
      <c r="BK256" s="225">
        <f>ROUND(I256*H256,2)</f>
        <v>0</v>
      </c>
      <c r="BL256" s="18" t="s">
        <v>91</v>
      </c>
      <c r="BM256" s="224" t="s">
        <v>1096</v>
      </c>
    </row>
    <row r="257" spans="1:47" s="2" customFormat="1" ht="12">
      <c r="A257" s="39"/>
      <c r="B257" s="40"/>
      <c r="C257" s="41"/>
      <c r="D257" s="226" t="s">
        <v>160</v>
      </c>
      <c r="E257" s="41"/>
      <c r="F257" s="227" t="s">
        <v>960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160</v>
      </c>
      <c r="AU257" s="18" t="s">
        <v>77</v>
      </c>
    </row>
    <row r="258" spans="1:63" s="12" customFormat="1" ht="25.9" customHeight="1">
      <c r="A258" s="12"/>
      <c r="B258" s="197"/>
      <c r="C258" s="198"/>
      <c r="D258" s="199" t="s">
        <v>72</v>
      </c>
      <c r="E258" s="200" t="s">
        <v>966</v>
      </c>
      <c r="F258" s="200" t="s">
        <v>1039</v>
      </c>
      <c r="G258" s="198"/>
      <c r="H258" s="198"/>
      <c r="I258" s="201"/>
      <c r="J258" s="202">
        <f>BK258</f>
        <v>0</v>
      </c>
      <c r="K258" s="198"/>
      <c r="L258" s="203"/>
      <c r="M258" s="204"/>
      <c r="N258" s="205"/>
      <c r="O258" s="205"/>
      <c r="P258" s="206">
        <f>SUM(P259:P266)</f>
        <v>0</v>
      </c>
      <c r="Q258" s="205"/>
      <c r="R258" s="206">
        <f>SUM(R259:R266)</f>
        <v>0</v>
      </c>
      <c r="S258" s="205"/>
      <c r="T258" s="207">
        <f>SUM(T259:T266)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77</v>
      </c>
      <c r="AT258" s="209" t="s">
        <v>72</v>
      </c>
      <c r="AU258" s="209" t="s">
        <v>73</v>
      </c>
      <c r="AY258" s="208" t="s">
        <v>152</v>
      </c>
      <c r="BK258" s="210">
        <f>SUM(BK259:BK266)</f>
        <v>0</v>
      </c>
    </row>
    <row r="259" spans="1:65" s="2" customFormat="1" ht="16.5" customHeight="1">
      <c r="A259" s="39"/>
      <c r="B259" s="40"/>
      <c r="C259" s="213" t="s">
        <v>1097</v>
      </c>
      <c r="D259" s="213" t="s">
        <v>154</v>
      </c>
      <c r="E259" s="214" t="s">
        <v>1084</v>
      </c>
      <c r="F259" s="215" t="s">
        <v>1085</v>
      </c>
      <c r="G259" s="216" t="s">
        <v>281</v>
      </c>
      <c r="H259" s="217">
        <v>1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91</v>
      </c>
      <c r="AT259" s="224" t="s">
        <v>154</v>
      </c>
      <c r="AU259" s="224" t="s">
        <v>77</v>
      </c>
      <c r="AY259" s="18" t="s">
        <v>152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84</v>
      </c>
      <c r="BK259" s="225">
        <f>ROUND(I259*H259,2)</f>
        <v>0</v>
      </c>
      <c r="BL259" s="18" t="s">
        <v>91</v>
      </c>
      <c r="BM259" s="224" t="s">
        <v>1098</v>
      </c>
    </row>
    <row r="260" spans="1:47" s="2" customFormat="1" ht="12">
      <c r="A260" s="39"/>
      <c r="B260" s="40"/>
      <c r="C260" s="41"/>
      <c r="D260" s="226" t="s">
        <v>160</v>
      </c>
      <c r="E260" s="41"/>
      <c r="F260" s="227" t="s">
        <v>1085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160</v>
      </c>
      <c r="AU260" s="18" t="s">
        <v>77</v>
      </c>
    </row>
    <row r="261" spans="1:65" s="2" customFormat="1" ht="16.5" customHeight="1">
      <c r="A261" s="39"/>
      <c r="B261" s="40"/>
      <c r="C261" s="213" t="s">
        <v>752</v>
      </c>
      <c r="D261" s="213" t="s">
        <v>154</v>
      </c>
      <c r="E261" s="214" t="s">
        <v>1087</v>
      </c>
      <c r="F261" s="215" t="s">
        <v>1088</v>
      </c>
      <c r="G261" s="216" t="s">
        <v>281</v>
      </c>
      <c r="H261" s="217">
        <v>1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91</v>
      </c>
      <c r="AT261" s="224" t="s">
        <v>154</v>
      </c>
      <c r="AU261" s="224" t="s">
        <v>77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84</v>
      </c>
      <c r="BK261" s="225">
        <f>ROUND(I261*H261,2)</f>
        <v>0</v>
      </c>
      <c r="BL261" s="18" t="s">
        <v>91</v>
      </c>
      <c r="BM261" s="224" t="s">
        <v>1099</v>
      </c>
    </row>
    <row r="262" spans="1:47" s="2" customFormat="1" ht="12">
      <c r="A262" s="39"/>
      <c r="B262" s="40"/>
      <c r="C262" s="41"/>
      <c r="D262" s="226" t="s">
        <v>160</v>
      </c>
      <c r="E262" s="41"/>
      <c r="F262" s="227" t="s">
        <v>1088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160</v>
      </c>
      <c r="AU262" s="18" t="s">
        <v>77</v>
      </c>
    </row>
    <row r="263" spans="1:65" s="2" customFormat="1" ht="16.5" customHeight="1">
      <c r="A263" s="39"/>
      <c r="B263" s="40"/>
      <c r="C263" s="213" t="s">
        <v>1100</v>
      </c>
      <c r="D263" s="213" t="s">
        <v>154</v>
      </c>
      <c r="E263" s="214" t="s">
        <v>957</v>
      </c>
      <c r="F263" s="215" t="s">
        <v>958</v>
      </c>
      <c r="G263" s="216" t="s">
        <v>281</v>
      </c>
      <c r="H263" s="217">
        <v>28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91</v>
      </c>
      <c r="AT263" s="224" t="s">
        <v>154</v>
      </c>
      <c r="AU263" s="224" t="s">
        <v>77</v>
      </c>
      <c r="AY263" s="18" t="s">
        <v>152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84</v>
      </c>
      <c r="BK263" s="225">
        <f>ROUND(I263*H263,2)</f>
        <v>0</v>
      </c>
      <c r="BL263" s="18" t="s">
        <v>91</v>
      </c>
      <c r="BM263" s="224" t="s">
        <v>1101</v>
      </c>
    </row>
    <row r="264" spans="1:47" s="2" customFormat="1" ht="12">
      <c r="A264" s="39"/>
      <c r="B264" s="40"/>
      <c r="C264" s="41"/>
      <c r="D264" s="226" t="s">
        <v>160</v>
      </c>
      <c r="E264" s="41"/>
      <c r="F264" s="227" t="s">
        <v>958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77</v>
      </c>
    </row>
    <row r="265" spans="1:65" s="2" customFormat="1" ht="16.5" customHeight="1">
      <c r="A265" s="39"/>
      <c r="B265" s="40"/>
      <c r="C265" s="213" t="s">
        <v>756</v>
      </c>
      <c r="D265" s="213" t="s">
        <v>154</v>
      </c>
      <c r="E265" s="214" t="s">
        <v>959</v>
      </c>
      <c r="F265" s="215" t="s">
        <v>960</v>
      </c>
      <c r="G265" s="216" t="s">
        <v>281</v>
      </c>
      <c r="H265" s="217">
        <v>84</v>
      </c>
      <c r="I265" s="218"/>
      <c r="J265" s="219">
        <f>ROUND(I265*H265,2)</f>
        <v>0</v>
      </c>
      <c r="K265" s="215" t="s">
        <v>19</v>
      </c>
      <c r="L265" s="45"/>
      <c r="M265" s="220" t="s">
        <v>19</v>
      </c>
      <c r="N265" s="221" t="s">
        <v>45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91</v>
      </c>
      <c r="AT265" s="224" t="s">
        <v>154</v>
      </c>
      <c r="AU265" s="224" t="s">
        <v>77</v>
      </c>
      <c r="AY265" s="18" t="s">
        <v>152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84</v>
      </c>
      <c r="BK265" s="225">
        <f>ROUND(I265*H265,2)</f>
        <v>0</v>
      </c>
      <c r="BL265" s="18" t="s">
        <v>91</v>
      </c>
      <c r="BM265" s="224" t="s">
        <v>1102</v>
      </c>
    </row>
    <row r="266" spans="1:47" s="2" customFormat="1" ht="12">
      <c r="A266" s="39"/>
      <c r="B266" s="40"/>
      <c r="C266" s="41"/>
      <c r="D266" s="226" t="s">
        <v>160</v>
      </c>
      <c r="E266" s="41"/>
      <c r="F266" s="227" t="s">
        <v>960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160</v>
      </c>
      <c r="AU266" s="18" t="s">
        <v>77</v>
      </c>
    </row>
    <row r="267" spans="1:63" s="12" customFormat="1" ht="25.9" customHeight="1">
      <c r="A267" s="12"/>
      <c r="B267" s="197"/>
      <c r="C267" s="198"/>
      <c r="D267" s="199" t="s">
        <v>72</v>
      </c>
      <c r="E267" s="200" t="s">
        <v>1103</v>
      </c>
      <c r="F267" s="200" t="s">
        <v>962</v>
      </c>
      <c r="G267" s="198"/>
      <c r="H267" s="198"/>
      <c r="I267" s="201"/>
      <c r="J267" s="202">
        <f>BK267</f>
        <v>0</v>
      </c>
      <c r="K267" s="198"/>
      <c r="L267" s="203"/>
      <c r="M267" s="204"/>
      <c r="N267" s="205"/>
      <c r="O267" s="205"/>
      <c r="P267" s="206">
        <f>SUM(P268:P269)</f>
        <v>0</v>
      </c>
      <c r="Q267" s="205"/>
      <c r="R267" s="206">
        <f>SUM(R268:R269)</f>
        <v>0</v>
      </c>
      <c r="S267" s="205"/>
      <c r="T267" s="207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8" t="s">
        <v>77</v>
      </c>
      <c r="AT267" s="209" t="s">
        <v>72</v>
      </c>
      <c r="AU267" s="209" t="s">
        <v>73</v>
      </c>
      <c r="AY267" s="208" t="s">
        <v>152</v>
      </c>
      <c r="BK267" s="210">
        <f>SUM(BK268:BK269)</f>
        <v>0</v>
      </c>
    </row>
    <row r="268" spans="1:65" s="2" customFormat="1" ht="16.5" customHeight="1">
      <c r="A268" s="39"/>
      <c r="B268" s="40"/>
      <c r="C268" s="213" t="s">
        <v>1104</v>
      </c>
      <c r="D268" s="213" t="s">
        <v>154</v>
      </c>
      <c r="E268" s="214" t="s">
        <v>963</v>
      </c>
      <c r="F268" s="215" t="s">
        <v>964</v>
      </c>
      <c r="G268" s="216" t="s">
        <v>965</v>
      </c>
      <c r="H268" s="217">
        <v>48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91</v>
      </c>
      <c r="AT268" s="224" t="s">
        <v>154</v>
      </c>
      <c r="AU268" s="224" t="s">
        <v>77</v>
      </c>
      <c r="AY268" s="18" t="s">
        <v>152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84</v>
      </c>
      <c r="BK268" s="225">
        <f>ROUND(I268*H268,2)</f>
        <v>0</v>
      </c>
      <c r="BL268" s="18" t="s">
        <v>91</v>
      </c>
      <c r="BM268" s="224" t="s">
        <v>1105</v>
      </c>
    </row>
    <row r="269" spans="1:47" s="2" customFormat="1" ht="12">
      <c r="A269" s="39"/>
      <c r="B269" s="40"/>
      <c r="C269" s="41"/>
      <c r="D269" s="226" t="s">
        <v>160</v>
      </c>
      <c r="E269" s="41"/>
      <c r="F269" s="227" t="s">
        <v>964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160</v>
      </c>
      <c r="AU269" s="18" t="s">
        <v>77</v>
      </c>
    </row>
    <row r="270" spans="1:63" s="12" customFormat="1" ht="25.9" customHeight="1">
      <c r="A270" s="12"/>
      <c r="B270" s="197"/>
      <c r="C270" s="198"/>
      <c r="D270" s="199" t="s">
        <v>72</v>
      </c>
      <c r="E270" s="200" t="s">
        <v>1106</v>
      </c>
      <c r="F270" s="200" t="s">
        <v>967</v>
      </c>
      <c r="G270" s="198"/>
      <c r="H270" s="198"/>
      <c r="I270" s="201"/>
      <c r="J270" s="202">
        <f>BK270</f>
        <v>0</v>
      </c>
      <c r="K270" s="198"/>
      <c r="L270" s="203"/>
      <c r="M270" s="204"/>
      <c r="N270" s="205"/>
      <c r="O270" s="205"/>
      <c r="P270" s="206">
        <f>SUM(P271:P274)</f>
        <v>0</v>
      </c>
      <c r="Q270" s="205"/>
      <c r="R270" s="206">
        <f>SUM(R271:R274)</f>
        <v>0</v>
      </c>
      <c r="S270" s="205"/>
      <c r="T270" s="207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8" t="s">
        <v>77</v>
      </c>
      <c r="AT270" s="209" t="s">
        <v>72</v>
      </c>
      <c r="AU270" s="209" t="s">
        <v>73</v>
      </c>
      <c r="AY270" s="208" t="s">
        <v>152</v>
      </c>
      <c r="BK270" s="210">
        <f>SUM(BK271:BK274)</f>
        <v>0</v>
      </c>
    </row>
    <row r="271" spans="1:65" s="2" customFormat="1" ht="16.5" customHeight="1">
      <c r="A271" s="39"/>
      <c r="B271" s="40"/>
      <c r="C271" s="213" t="s">
        <v>759</v>
      </c>
      <c r="D271" s="213" t="s">
        <v>154</v>
      </c>
      <c r="E271" s="214" t="s">
        <v>968</v>
      </c>
      <c r="F271" s="215" t="s">
        <v>969</v>
      </c>
      <c r="G271" s="216" t="s">
        <v>965</v>
      </c>
      <c r="H271" s="217">
        <v>32</v>
      </c>
      <c r="I271" s="218"/>
      <c r="J271" s="219">
        <f>ROUND(I271*H271,2)</f>
        <v>0</v>
      </c>
      <c r="K271" s="215" t="s">
        <v>19</v>
      </c>
      <c r="L271" s="45"/>
      <c r="M271" s="220" t="s">
        <v>19</v>
      </c>
      <c r="N271" s="221" t="s">
        <v>45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91</v>
      </c>
      <c r="AT271" s="224" t="s">
        <v>154</v>
      </c>
      <c r="AU271" s="224" t="s">
        <v>77</v>
      </c>
      <c r="AY271" s="18" t="s">
        <v>152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84</v>
      </c>
      <c r="BK271" s="225">
        <f>ROUND(I271*H271,2)</f>
        <v>0</v>
      </c>
      <c r="BL271" s="18" t="s">
        <v>91</v>
      </c>
      <c r="BM271" s="224" t="s">
        <v>1107</v>
      </c>
    </row>
    <row r="272" spans="1:47" s="2" customFormat="1" ht="12">
      <c r="A272" s="39"/>
      <c r="B272" s="40"/>
      <c r="C272" s="41"/>
      <c r="D272" s="226" t="s">
        <v>160</v>
      </c>
      <c r="E272" s="41"/>
      <c r="F272" s="227" t="s">
        <v>969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160</v>
      </c>
      <c r="AU272" s="18" t="s">
        <v>77</v>
      </c>
    </row>
    <row r="273" spans="1:65" s="2" customFormat="1" ht="16.5" customHeight="1">
      <c r="A273" s="39"/>
      <c r="B273" s="40"/>
      <c r="C273" s="213" t="s">
        <v>1108</v>
      </c>
      <c r="D273" s="213" t="s">
        <v>154</v>
      </c>
      <c r="E273" s="214" t="s">
        <v>970</v>
      </c>
      <c r="F273" s="215" t="s">
        <v>971</v>
      </c>
      <c r="G273" s="216" t="s">
        <v>965</v>
      </c>
      <c r="H273" s="217">
        <v>4</v>
      </c>
      <c r="I273" s="218"/>
      <c r="J273" s="219">
        <f>ROUND(I273*H273,2)</f>
        <v>0</v>
      </c>
      <c r="K273" s="215" t="s">
        <v>19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91</v>
      </c>
      <c r="AT273" s="224" t="s">
        <v>154</v>
      </c>
      <c r="AU273" s="224" t="s">
        <v>77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91</v>
      </c>
      <c r="BM273" s="224" t="s">
        <v>1109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971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77</v>
      </c>
    </row>
    <row r="275" spans="1:63" s="12" customFormat="1" ht="25.9" customHeight="1">
      <c r="A275" s="12"/>
      <c r="B275" s="197"/>
      <c r="C275" s="198"/>
      <c r="D275" s="199" t="s">
        <v>72</v>
      </c>
      <c r="E275" s="200" t="s">
        <v>335</v>
      </c>
      <c r="F275" s="200" t="s">
        <v>336</v>
      </c>
      <c r="G275" s="198"/>
      <c r="H275" s="198"/>
      <c r="I275" s="201"/>
      <c r="J275" s="202">
        <f>BK275</f>
        <v>0</v>
      </c>
      <c r="K275" s="198"/>
      <c r="L275" s="203"/>
      <c r="M275" s="204"/>
      <c r="N275" s="205"/>
      <c r="O275" s="205"/>
      <c r="P275" s="206">
        <f>SUM(P276:P285)</f>
        <v>0</v>
      </c>
      <c r="Q275" s="205"/>
      <c r="R275" s="206">
        <f>SUM(R276:R285)</f>
        <v>0</v>
      </c>
      <c r="S275" s="205"/>
      <c r="T275" s="207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94</v>
      </c>
      <c r="AT275" s="209" t="s">
        <v>72</v>
      </c>
      <c r="AU275" s="209" t="s">
        <v>73</v>
      </c>
      <c r="AY275" s="208" t="s">
        <v>152</v>
      </c>
      <c r="BK275" s="210">
        <f>SUM(BK276:BK285)</f>
        <v>0</v>
      </c>
    </row>
    <row r="276" spans="1:65" s="2" customFormat="1" ht="16.5" customHeight="1">
      <c r="A276" s="39"/>
      <c r="B276" s="40"/>
      <c r="C276" s="213" t="s">
        <v>865</v>
      </c>
      <c r="D276" s="213" t="s">
        <v>154</v>
      </c>
      <c r="E276" s="214" t="s">
        <v>1110</v>
      </c>
      <c r="F276" s="215" t="s">
        <v>973</v>
      </c>
      <c r="G276" s="216" t="s">
        <v>974</v>
      </c>
      <c r="H276" s="217">
        <v>1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343</v>
      </c>
      <c r="AT276" s="224" t="s">
        <v>154</v>
      </c>
      <c r="AU276" s="224" t="s">
        <v>77</v>
      </c>
      <c r="AY276" s="18" t="s">
        <v>152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84</v>
      </c>
      <c r="BK276" s="225">
        <f>ROUND(I276*H276,2)</f>
        <v>0</v>
      </c>
      <c r="BL276" s="18" t="s">
        <v>343</v>
      </c>
      <c r="BM276" s="224" t="s">
        <v>1111</v>
      </c>
    </row>
    <row r="277" spans="1:47" s="2" customFormat="1" ht="12">
      <c r="A277" s="39"/>
      <c r="B277" s="40"/>
      <c r="C277" s="41"/>
      <c r="D277" s="226" t="s">
        <v>160</v>
      </c>
      <c r="E277" s="41"/>
      <c r="F277" s="227" t="s">
        <v>976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160</v>
      </c>
      <c r="AU277" s="18" t="s">
        <v>77</v>
      </c>
    </row>
    <row r="278" spans="1:65" s="2" customFormat="1" ht="16.5" customHeight="1">
      <c r="A278" s="39"/>
      <c r="B278" s="40"/>
      <c r="C278" s="213" t="s">
        <v>1112</v>
      </c>
      <c r="D278" s="213" t="s">
        <v>154</v>
      </c>
      <c r="E278" s="214" t="s">
        <v>1113</v>
      </c>
      <c r="F278" s="215" t="s">
        <v>978</v>
      </c>
      <c r="G278" s="216" t="s">
        <v>974</v>
      </c>
      <c r="H278" s="217">
        <v>1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343</v>
      </c>
      <c r="AT278" s="224" t="s">
        <v>154</v>
      </c>
      <c r="AU278" s="224" t="s">
        <v>77</v>
      </c>
      <c r="AY278" s="18" t="s">
        <v>152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84</v>
      </c>
      <c r="BK278" s="225">
        <f>ROUND(I278*H278,2)</f>
        <v>0</v>
      </c>
      <c r="BL278" s="18" t="s">
        <v>343</v>
      </c>
      <c r="BM278" s="224" t="s">
        <v>1114</v>
      </c>
    </row>
    <row r="279" spans="1:47" s="2" customFormat="1" ht="12">
      <c r="A279" s="39"/>
      <c r="B279" s="40"/>
      <c r="C279" s="41"/>
      <c r="D279" s="226" t="s">
        <v>160</v>
      </c>
      <c r="E279" s="41"/>
      <c r="F279" s="227" t="s">
        <v>976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160</v>
      </c>
      <c r="AU279" s="18" t="s">
        <v>77</v>
      </c>
    </row>
    <row r="280" spans="1:65" s="2" customFormat="1" ht="16.5" customHeight="1">
      <c r="A280" s="39"/>
      <c r="B280" s="40"/>
      <c r="C280" s="213" t="s">
        <v>868</v>
      </c>
      <c r="D280" s="213" t="s">
        <v>154</v>
      </c>
      <c r="E280" s="214" t="s">
        <v>1115</v>
      </c>
      <c r="F280" s="215" t="s">
        <v>981</v>
      </c>
      <c r="G280" s="216" t="s">
        <v>974</v>
      </c>
      <c r="H280" s="217">
        <v>1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343</v>
      </c>
      <c r="AT280" s="224" t="s">
        <v>154</v>
      </c>
      <c r="AU280" s="224" t="s">
        <v>77</v>
      </c>
      <c r="AY280" s="18" t="s">
        <v>152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84</v>
      </c>
      <c r="BK280" s="225">
        <f>ROUND(I280*H280,2)</f>
        <v>0</v>
      </c>
      <c r="BL280" s="18" t="s">
        <v>343</v>
      </c>
      <c r="BM280" s="224" t="s">
        <v>1116</v>
      </c>
    </row>
    <row r="281" spans="1:47" s="2" customFormat="1" ht="12">
      <c r="A281" s="39"/>
      <c r="B281" s="40"/>
      <c r="C281" s="41"/>
      <c r="D281" s="226" t="s">
        <v>160</v>
      </c>
      <c r="E281" s="41"/>
      <c r="F281" s="227" t="s">
        <v>976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77</v>
      </c>
    </row>
    <row r="282" spans="1:65" s="2" customFormat="1" ht="16.5" customHeight="1">
      <c r="A282" s="39"/>
      <c r="B282" s="40"/>
      <c r="C282" s="213" t="s">
        <v>1117</v>
      </c>
      <c r="D282" s="213" t="s">
        <v>154</v>
      </c>
      <c r="E282" s="214" t="s">
        <v>1118</v>
      </c>
      <c r="F282" s="215" t="s">
        <v>984</v>
      </c>
      <c r="G282" s="216" t="s">
        <v>974</v>
      </c>
      <c r="H282" s="217">
        <v>1</v>
      </c>
      <c r="I282" s="218"/>
      <c r="J282" s="219">
        <f>ROUND(I282*H282,2)</f>
        <v>0</v>
      </c>
      <c r="K282" s="215" t="s">
        <v>19</v>
      </c>
      <c r="L282" s="45"/>
      <c r="M282" s="220" t="s">
        <v>19</v>
      </c>
      <c r="N282" s="221" t="s">
        <v>45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343</v>
      </c>
      <c r="AT282" s="224" t="s">
        <v>154</v>
      </c>
      <c r="AU282" s="224" t="s">
        <v>77</v>
      </c>
      <c r="AY282" s="18" t="s">
        <v>152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84</v>
      </c>
      <c r="BK282" s="225">
        <f>ROUND(I282*H282,2)</f>
        <v>0</v>
      </c>
      <c r="BL282" s="18" t="s">
        <v>343</v>
      </c>
      <c r="BM282" s="224" t="s">
        <v>1119</v>
      </c>
    </row>
    <row r="283" spans="1:47" s="2" customFormat="1" ht="12">
      <c r="A283" s="39"/>
      <c r="B283" s="40"/>
      <c r="C283" s="41"/>
      <c r="D283" s="226" t="s">
        <v>160</v>
      </c>
      <c r="E283" s="41"/>
      <c r="F283" s="227" t="s">
        <v>976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160</v>
      </c>
      <c r="AU283" s="18" t="s">
        <v>77</v>
      </c>
    </row>
    <row r="284" spans="1:65" s="2" customFormat="1" ht="16.5" customHeight="1">
      <c r="A284" s="39"/>
      <c r="B284" s="40"/>
      <c r="C284" s="213" t="s">
        <v>870</v>
      </c>
      <c r="D284" s="213" t="s">
        <v>154</v>
      </c>
      <c r="E284" s="214" t="s">
        <v>1120</v>
      </c>
      <c r="F284" s="215" t="s">
        <v>987</v>
      </c>
      <c r="G284" s="216" t="s">
        <v>974</v>
      </c>
      <c r="H284" s="217">
        <v>1</v>
      </c>
      <c r="I284" s="218"/>
      <c r="J284" s="219">
        <f>ROUND(I284*H284,2)</f>
        <v>0</v>
      </c>
      <c r="K284" s="215" t="s">
        <v>19</v>
      </c>
      <c r="L284" s="45"/>
      <c r="M284" s="220" t="s">
        <v>19</v>
      </c>
      <c r="N284" s="221" t="s">
        <v>45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343</v>
      </c>
      <c r="AT284" s="224" t="s">
        <v>154</v>
      </c>
      <c r="AU284" s="224" t="s">
        <v>77</v>
      </c>
      <c r="AY284" s="18" t="s">
        <v>152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84</v>
      </c>
      <c r="BK284" s="225">
        <f>ROUND(I284*H284,2)</f>
        <v>0</v>
      </c>
      <c r="BL284" s="18" t="s">
        <v>343</v>
      </c>
      <c r="BM284" s="224" t="s">
        <v>1121</v>
      </c>
    </row>
    <row r="285" spans="1:47" s="2" customFormat="1" ht="12">
      <c r="A285" s="39"/>
      <c r="B285" s="40"/>
      <c r="C285" s="41"/>
      <c r="D285" s="226" t="s">
        <v>160</v>
      </c>
      <c r="E285" s="41"/>
      <c r="F285" s="227" t="s">
        <v>987</v>
      </c>
      <c r="G285" s="41"/>
      <c r="H285" s="41"/>
      <c r="I285" s="228"/>
      <c r="J285" s="41"/>
      <c r="K285" s="41"/>
      <c r="L285" s="45"/>
      <c r="M285" s="265"/>
      <c r="N285" s="266"/>
      <c r="O285" s="267"/>
      <c r="P285" s="267"/>
      <c r="Q285" s="267"/>
      <c r="R285" s="267"/>
      <c r="S285" s="267"/>
      <c r="T285" s="268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160</v>
      </c>
      <c r="AU285" s="18" t="s">
        <v>77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99:K28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872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1122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ROUND((SUM(BE100:BE285)),2)</f>
        <v>0</v>
      </c>
      <c r="G35" s="39"/>
      <c r="H35" s="39"/>
      <c r="I35" s="158">
        <v>0.21</v>
      </c>
      <c r="J35" s="157">
        <f>ROUND(((SUM(BE100:BE285))*I35),2)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ROUND((SUM(BF100:BF285)),2)</f>
        <v>0</v>
      </c>
      <c r="G36" s="39"/>
      <c r="H36" s="39"/>
      <c r="I36" s="158">
        <v>0.15</v>
      </c>
      <c r="J36" s="157">
        <f>ROUND(((SUM(BF100:BF285))*I36),2)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ROUND((SUM(BG100:BG285)),2)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ROUND((SUM(BH100:BH285)),2)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ROUND((SUM(BI100:BI285)),2)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872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3 - 3NP-položky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874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875</v>
      </c>
      <c r="E65" s="178"/>
      <c r="F65" s="178"/>
      <c r="G65" s="178"/>
      <c r="H65" s="178"/>
      <c r="I65" s="178"/>
      <c r="J65" s="179">
        <f>J102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876</v>
      </c>
      <c r="E66" s="178"/>
      <c r="F66" s="178"/>
      <c r="G66" s="178"/>
      <c r="H66" s="178"/>
      <c r="I66" s="178"/>
      <c r="J66" s="179">
        <f>J153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990</v>
      </c>
      <c r="E67" s="178"/>
      <c r="F67" s="178"/>
      <c r="G67" s="178"/>
      <c r="H67" s="178"/>
      <c r="I67" s="178"/>
      <c r="J67" s="179">
        <f>J154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991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992</v>
      </c>
      <c r="E69" s="178"/>
      <c r="F69" s="178"/>
      <c r="G69" s="178"/>
      <c r="H69" s="178"/>
      <c r="I69" s="178"/>
      <c r="J69" s="179">
        <f>J184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993</v>
      </c>
      <c r="E70" s="178"/>
      <c r="F70" s="178"/>
      <c r="G70" s="178"/>
      <c r="H70" s="178"/>
      <c r="I70" s="178"/>
      <c r="J70" s="179">
        <f>J199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875</v>
      </c>
      <c r="E71" s="178"/>
      <c r="F71" s="178"/>
      <c r="G71" s="178"/>
      <c r="H71" s="178"/>
      <c r="I71" s="178"/>
      <c r="J71" s="179">
        <f>J200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876</v>
      </c>
      <c r="E72" s="178"/>
      <c r="F72" s="178"/>
      <c r="G72" s="178"/>
      <c r="H72" s="178"/>
      <c r="I72" s="178"/>
      <c r="J72" s="179">
        <f>J239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990</v>
      </c>
      <c r="E73" s="178"/>
      <c r="F73" s="178"/>
      <c r="G73" s="178"/>
      <c r="H73" s="178"/>
      <c r="I73" s="178"/>
      <c r="J73" s="179">
        <f>J240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991</v>
      </c>
      <c r="E74" s="178"/>
      <c r="F74" s="178"/>
      <c r="G74" s="178"/>
      <c r="H74" s="178"/>
      <c r="I74" s="178"/>
      <c r="J74" s="179">
        <f>J249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5"/>
      <c r="C75" s="176"/>
      <c r="D75" s="177" t="s">
        <v>992</v>
      </c>
      <c r="E75" s="178"/>
      <c r="F75" s="178"/>
      <c r="G75" s="178"/>
      <c r="H75" s="178"/>
      <c r="I75" s="178"/>
      <c r="J75" s="179">
        <f>J258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5"/>
      <c r="C76" s="176"/>
      <c r="D76" s="177" t="s">
        <v>994</v>
      </c>
      <c r="E76" s="178"/>
      <c r="F76" s="178"/>
      <c r="G76" s="178"/>
      <c r="H76" s="178"/>
      <c r="I76" s="178"/>
      <c r="J76" s="179">
        <f>J267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5"/>
      <c r="C77" s="176"/>
      <c r="D77" s="177" t="s">
        <v>995</v>
      </c>
      <c r="E77" s="178"/>
      <c r="F77" s="178"/>
      <c r="G77" s="178"/>
      <c r="H77" s="178"/>
      <c r="I77" s="178"/>
      <c r="J77" s="179">
        <f>J270</f>
        <v>0</v>
      </c>
      <c r="K77" s="176"/>
      <c r="L77" s="18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75"/>
      <c r="C78" s="176"/>
      <c r="D78" s="177" t="s">
        <v>134</v>
      </c>
      <c r="E78" s="178"/>
      <c r="F78" s="178"/>
      <c r="G78" s="178"/>
      <c r="H78" s="178"/>
      <c r="I78" s="178"/>
      <c r="J78" s="179">
        <f>J275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137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0" t="str">
        <f>E7</f>
        <v>Čtyřlístek- udržovací práce DBS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116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872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118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3 - 3NP-položky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Ostrava</v>
      </c>
      <c r="G94" s="41"/>
      <c r="H94" s="41"/>
      <c r="I94" s="33" t="s">
        <v>23</v>
      </c>
      <c r="J94" s="73" t="str">
        <f>IF(J14="","",J14)</f>
        <v>19. 11. 2021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Čtyřlístek</v>
      </c>
      <c r="G96" s="41"/>
      <c r="H96" s="41"/>
      <c r="I96" s="33" t="s">
        <v>33</v>
      </c>
      <c r="J96" s="37" t="str">
        <f>E23</f>
        <v xml:space="preserve"> 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33" t="s">
        <v>36</v>
      </c>
      <c r="J97" s="37" t="str">
        <f>E26</f>
        <v xml:space="preserve"> 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138</v>
      </c>
      <c r="D99" s="189" t="s">
        <v>58</v>
      </c>
      <c r="E99" s="189" t="s">
        <v>54</v>
      </c>
      <c r="F99" s="189" t="s">
        <v>55</v>
      </c>
      <c r="G99" s="189" t="s">
        <v>139</v>
      </c>
      <c r="H99" s="189" t="s">
        <v>140</v>
      </c>
      <c r="I99" s="189" t="s">
        <v>141</v>
      </c>
      <c r="J99" s="189" t="s">
        <v>122</v>
      </c>
      <c r="K99" s="190" t="s">
        <v>142</v>
      </c>
      <c r="L99" s="191"/>
      <c r="M99" s="93" t="s">
        <v>19</v>
      </c>
      <c r="N99" s="94" t="s">
        <v>43</v>
      </c>
      <c r="O99" s="94" t="s">
        <v>143</v>
      </c>
      <c r="P99" s="94" t="s">
        <v>144</v>
      </c>
      <c r="Q99" s="94" t="s">
        <v>145</v>
      </c>
      <c r="R99" s="94" t="s">
        <v>146</v>
      </c>
      <c r="S99" s="94" t="s">
        <v>147</v>
      </c>
      <c r="T99" s="95" t="s">
        <v>148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149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P101+P102+P153+P154+P169+P184+P199+P200+P239+P240+P249+P258+P267+P270+P275</f>
        <v>0</v>
      </c>
      <c r="Q100" s="97"/>
      <c r="R100" s="194">
        <f>R101+R102+R153+R154+R169+R184+R199+R200+R239+R240+R249+R258+R267+R270+R275</f>
        <v>0</v>
      </c>
      <c r="S100" s="97"/>
      <c r="T100" s="195">
        <f>T101+T102+T153+T154+T169+T184+T199+T200+T239+T240+T249+T258+T267+T270+T275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72</v>
      </c>
      <c r="AU100" s="18" t="s">
        <v>123</v>
      </c>
      <c r="BK100" s="196">
        <f>BK101+BK102+BK153+BK154+BK169+BK184+BK199+BK200+BK239+BK240+BK249+BK258+BK267+BK270+BK275</f>
        <v>0</v>
      </c>
    </row>
    <row r="101" spans="1:63" s="12" customFormat="1" ht="25.9" customHeight="1">
      <c r="A101" s="12"/>
      <c r="B101" s="197"/>
      <c r="C101" s="198"/>
      <c r="D101" s="199" t="s">
        <v>72</v>
      </c>
      <c r="E101" s="200" t="s">
        <v>880</v>
      </c>
      <c r="F101" s="200" t="s">
        <v>881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v>0</v>
      </c>
      <c r="Q101" s="205"/>
      <c r="R101" s="206">
        <v>0</v>
      </c>
      <c r="S101" s="205"/>
      <c r="T101" s="207"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77</v>
      </c>
      <c r="AT101" s="209" t="s">
        <v>72</v>
      </c>
      <c r="AU101" s="209" t="s">
        <v>73</v>
      </c>
      <c r="AY101" s="208" t="s">
        <v>152</v>
      </c>
      <c r="BK101" s="210">
        <v>0</v>
      </c>
    </row>
    <row r="102" spans="1:63" s="12" customFormat="1" ht="25.9" customHeight="1">
      <c r="A102" s="12"/>
      <c r="B102" s="197"/>
      <c r="C102" s="198"/>
      <c r="D102" s="199" t="s">
        <v>72</v>
      </c>
      <c r="E102" s="200" t="s">
        <v>882</v>
      </c>
      <c r="F102" s="200" t="s">
        <v>883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SUM(P103:P152)</f>
        <v>0</v>
      </c>
      <c r="Q102" s="205"/>
      <c r="R102" s="206">
        <f>SUM(R103:R152)</f>
        <v>0</v>
      </c>
      <c r="S102" s="205"/>
      <c r="T102" s="207">
        <f>SUM(T103:T152)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77</v>
      </c>
      <c r="AT102" s="209" t="s">
        <v>72</v>
      </c>
      <c r="AU102" s="209" t="s">
        <v>73</v>
      </c>
      <c r="AY102" s="208" t="s">
        <v>152</v>
      </c>
      <c r="BK102" s="210">
        <f>SUM(BK103:BK152)</f>
        <v>0</v>
      </c>
    </row>
    <row r="103" spans="1:65" s="2" customFormat="1" ht="16.5" customHeight="1">
      <c r="A103" s="39"/>
      <c r="B103" s="40"/>
      <c r="C103" s="213" t="s">
        <v>77</v>
      </c>
      <c r="D103" s="213" t="s">
        <v>154</v>
      </c>
      <c r="E103" s="214" t="s">
        <v>996</v>
      </c>
      <c r="F103" s="215" t="s">
        <v>997</v>
      </c>
      <c r="G103" s="216" t="s">
        <v>742</v>
      </c>
      <c r="H103" s="217">
        <v>320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</v>
      </c>
      <c r="AT103" s="224" t="s">
        <v>154</v>
      </c>
      <c r="AU103" s="224" t="s">
        <v>77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84</v>
      </c>
      <c r="BK103" s="225">
        <f>ROUND(I103*H103,2)</f>
        <v>0</v>
      </c>
      <c r="BL103" s="18" t="s">
        <v>91</v>
      </c>
      <c r="BM103" s="224" t="s">
        <v>84</v>
      </c>
    </row>
    <row r="104" spans="1:47" s="2" customFormat="1" ht="12">
      <c r="A104" s="39"/>
      <c r="B104" s="40"/>
      <c r="C104" s="41"/>
      <c r="D104" s="226" t="s">
        <v>160</v>
      </c>
      <c r="E104" s="41"/>
      <c r="F104" s="227" t="s">
        <v>997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77</v>
      </c>
    </row>
    <row r="105" spans="1:65" s="2" customFormat="1" ht="16.5" customHeight="1">
      <c r="A105" s="39"/>
      <c r="B105" s="40"/>
      <c r="C105" s="213" t="s">
        <v>84</v>
      </c>
      <c r="D105" s="213" t="s">
        <v>154</v>
      </c>
      <c r="E105" s="214" t="s">
        <v>998</v>
      </c>
      <c r="F105" s="215" t="s">
        <v>999</v>
      </c>
      <c r="G105" s="216" t="s">
        <v>742</v>
      </c>
      <c r="H105" s="217">
        <v>480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77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91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999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77</v>
      </c>
    </row>
    <row r="107" spans="1:65" s="2" customFormat="1" ht="16.5" customHeight="1">
      <c r="A107" s="39"/>
      <c r="B107" s="40"/>
      <c r="C107" s="213" t="s">
        <v>88</v>
      </c>
      <c r="D107" s="213" t="s">
        <v>154</v>
      </c>
      <c r="E107" s="214" t="s">
        <v>1000</v>
      </c>
      <c r="F107" s="215" t="s">
        <v>1001</v>
      </c>
      <c r="G107" s="216" t="s">
        <v>742</v>
      </c>
      <c r="H107" s="217">
        <v>4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91</v>
      </c>
      <c r="AT107" s="224" t="s">
        <v>154</v>
      </c>
      <c r="AU107" s="224" t="s">
        <v>77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84</v>
      </c>
      <c r="BK107" s="225">
        <f>ROUND(I107*H107,2)</f>
        <v>0</v>
      </c>
      <c r="BL107" s="18" t="s">
        <v>91</v>
      </c>
      <c r="BM107" s="224" t="s">
        <v>97</v>
      </c>
    </row>
    <row r="108" spans="1:47" s="2" customFormat="1" ht="12">
      <c r="A108" s="39"/>
      <c r="B108" s="40"/>
      <c r="C108" s="41"/>
      <c r="D108" s="226" t="s">
        <v>160</v>
      </c>
      <c r="E108" s="41"/>
      <c r="F108" s="227" t="s">
        <v>1002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160</v>
      </c>
      <c r="AU108" s="18" t="s">
        <v>77</v>
      </c>
    </row>
    <row r="109" spans="1:65" s="2" customFormat="1" ht="16.5" customHeight="1">
      <c r="A109" s="39"/>
      <c r="B109" s="40"/>
      <c r="C109" s="213" t="s">
        <v>91</v>
      </c>
      <c r="D109" s="213" t="s">
        <v>154</v>
      </c>
      <c r="E109" s="214" t="s">
        <v>891</v>
      </c>
      <c r="F109" s="215" t="s">
        <v>892</v>
      </c>
      <c r="G109" s="216" t="s">
        <v>742</v>
      </c>
      <c r="H109" s="217">
        <v>3120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77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84</v>
      </c>
      <c r="BK109" s="225">
        <f>ROUND(I109*H109,2)</f>
        <v>0</v>
      </c>
      <c r="BL109" s="18" t="s">
        <v>91</v>
      </c>
      <c r="BM109" s="224" t="s">
        <v>624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893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77</v>
      </c>
    </row>
    <row r="111" spans="1:65" s="2" customFormat="1" ht="16.5" customHeight="1">
      <c r="A111" s="39"/>
      <c r="B111" s="40"/>
      <c r="C111" s="213" t="s">
        <v>94</v>
      </c>
      <c r="D111" s="213" t="s">
        <v>154</v>
      </c>
      <c r="E111" s="214" t="s">
        <v>894</v>
      </c>
      <c r="F111" s="215" t="s">
        <v>895</v>
      </c>
      <c r="G111" s="216" t="s">
        <v>742</v>
      </c>
      <c r="H111" s="217">
        <v>880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77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84</v>
      </c>
      <c r="BK111" s="225">
        <f>ROUND(I111*H111,2)</f>
        <v>0</v>
      </c>
      <c r="BL111" s="18" t="s">
        <v>91</v>
      </c>
      <c r="BM111" s="224" t="s">
        <v>203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896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77</v>
      </c>
    </row>
    <row r="113" spans="1:65" s="2" customFormat="1" ht="16.5" customHeight="1">
      <c r="A113" s="39"/>
      <c r="B113" s="40"/>
      <c r="C113" s="213" t="s">
        <v>97</v>
      </c>
      <c r="D113" s="213" t="s">
        <v>154</v>
      </c>
      <c r="E113" s="214" t="s">
        <v>897</v>
      </c>
      <c r="F113" s="215" t="s">
        <v>898</v>
      </c>
      <c r="G113" s="216" t="s">
        <v>742</v>
      </c>
      <c r="H113" s="217">
        <v>240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91</v>
      </c>
      <c r="AT113" s="224" t="s">
        <v>154</v>
      </c>
      <c r="AU113" s="224" t="s">
        <v>77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84</v>
      </c>
      <c r="BK113" s="225">
        <f>ROUND(I113*H113,2)</f>
        <v>0</v>
      </c>
      <c r="BL113" s="18" t="s">
        <v>91</v>
      </c>
      <c r="BM113" s="224" t="s">
        <v>216</v>
      </c>
    </row>
    <row r="114" spans="1:47" s="2" customFormat="1" ht="12">
      <c r="A114" s="39"/>
      <c r="B114" s="40"/>
      <c r="C114" s="41"/>
      <c r="D114" s="226" t="s">
        <v>160</v>
      </c>
      <c r="E114" s="41"/>
      <c r="F114" s="227" t="s">
        <v>898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160</v>
      </c>
      <c r="AU114" s="18" t="s">
        <v>77</v>
      </c>
    </row>
    <row r="115" spans="1:65" s="2" customFormat="1" ht="16.5" customHeight="1">
      <c r="A115" s="39"/>
      <c r="B115" s="40"/>
      <c r="C115" s="213" t="s">
        <v>100</v>
      </c>
      <c r="D115" s="213" t="s">
        <v>154</v>
      </c>
      <c r="E115" s="214" t="s">
        <v>1003</v>
      </c>
      <c r="F115" s="215" t="s">
        <v>1004</v>
      </c>
      <c r="G115" s="216" t="s">
        <v>281</v>
      </c>
      <c r="H115" s="217">
        <v>337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77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228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1004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77</v>
      </c>
    </row>
    <row r="117" spans="1:65" s="2" customFormat="1" ht="16.5" customHeight="1">
      <c r="A117" s="39"/>
      <c r="B117" s="40"/>
      <c r="C117" s="213" t="s">
        <v>624</v>
      </c>
      <c r="D117" s="213" t="s">
        <v>154</v>
      </c>
      <c r="E117" s="214" t="s">
        <v>901</v>
      </c>
      <c r="F117" s="215" t="s">
        <v>902</v>
      </c>
      <c r="G117" s="216" t="s">
        <v>281</v>
      </c>
      <c r="H117" s="217">
        <v>162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91</v>
      </c>
      <c r="AT117" s="224" t="s">
        <v>154</v>
      </c>
      <c r="AU117" s="224" t="s">
        <v>77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84</v>
      </c>
      <c r="BK117" s="225">
        <f>ROUND(I117*H117,2)</f>
        <v>0</v>
      </c>
      <c r="BL117" s="18" t="s">
        <v>91</v>
      </c>
      <c r="BM117" s="224" t="s">
        <v>241</v>
      </c>
    </row>
    <row r="118" spans="1:47" s="2" customFormat="1" ht="12">
      <c r="A118" s="39"/>
      <c r="B118" s="40"/>
      <c r="C118" s="41"/>
      <c r="D118" s="226" t="s">
        <v>160</v>
      </c>
      <c r="E118" s="41"/>
      <c r="F118" s="227" t="s">
        <v>902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160</v>
      </c>
      <c r="AU118" s="18" t="s">
        <v>77</v>
      </c>
    </row>
    <row r="119" spans="1:65" s="2" customFormat="1" ht="16.5" customHeight="1">
      <c r="A119" s="39"/>
      <c r="B119" s="40"/>
      <c r="C119" s="213" t="s">
        <v>188</v>
      </c>
      <c r="D119" s="213" t="s">
        <v>154</v>
      </c>
      <c r="E119" s="214" t="s">
        <v>903</v>
      </c>
      <c r="F119" s="215" t="s">
        <v>904</v>
      </c>
      <c r="G119" s="216" t="s">
        <v>281</v>
      </c>
      <c r="H119" s="217">
        <v>810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77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258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904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77</v>
      </c>
    </row>
    <row r="121" spans="1:65" s="2" customFormat="1" ht="16.5" customHeight="1">
      <c r="A121" s="39"/>
      <c r="B121" s="40"/>
      <c r="C121" s="213" t="s">
        <v>203</v>
      </c>
      <c r="D121" s="213" t="s">
        <v>154</v>
      </c>
      <c r="E121" s="214" t="s">
        <v>905</v>
      </c>
      <c r="F121" s="215" t="s">
        <v>906</v>
      </c>
      <c r="G121" s="216" t="s">
        <v>281</v>
      </c>
      <c r="H121" s="217">
        <v>68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91</v>
      </c>
      <c r="AT121" s="224" t="s">
        <v>154</v>
      </c>
      <c r="AU121" s="224" t="s">
        <v>77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84</v>
      </c>
      <c r="BK121" s="225">
        <f>ROUND(I121*H121,2)</f>
        <v>0</v>
      </c>
      <c r="BL121" s="18" t="s">
        <v>91</v>
      </c>
      <c r="BM121" s="224" t="s">
        <v>271</v>
      </c>
    </row>
    <row r="122" spans="1:47" s="2" customFormat="1" ht="12">
      <c r="A122" s="39"/>
      <c r="B122" s="40"/>
      <c r="C122" s="41"/>
      <c r="D122" s="226" t="s">
        <v>160</v>
      </c>
      <c r="E122" s="41"/>
      <c r="F122" s="227" t="s">
        <v>906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160</v>
      </c>
      <c r="AU122" s="18" t="s">
        <v>77</v>
      </c>
    </row>
    <row r="123" spans="1:65" s="2" customFormat="1" ht="16.5" customHeight="1">
      <c r="A123" s="39"/>
      <c r="B123" s="40"/>
      <c r="C123" s="213" t="s">
        <v>210</v>
      </c>
      <c r="D123" s="213" t="s">
        <v>154</v>
      </c>
      <c r="E123" s="214" t="s">
        <v>1005</v>
      </c>
      <c r="F123" s="215" t="s">
        <v>1006</v>
      </c>
      <c r="G123" s="216" t="s">
        <v>281</v>
      </c>
      <c r="H123" s="217">
        <v>4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91</v>
      </c>
      <c r="AT123" s="224" t="s">
        <v>154</v>
      </c>
      <c r="AU123" s="224" t="s">
        <v>77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84</v>
      </c>
      <c r="BK123" s="225">
        <f>ROUND(I123*H123,2)</f>
        <v>0</v>
      </c>
      <c r="BL123" s="18" t="s">
        <v>91</v>
      </c>
      <c r="BM123" s="224" t="s">
        <v>395</v>
      </c>
    </row>
    <row r="124" spans="1:47" s="2" customFormat="1" ht="12">
      <c r="A124" s="39"/>
      <c r="B124" s="40"/>
      <c r="C124" s="41"/>
      <c r="D124" s="226" t="s">
        <v>160</v>
      </c>
      <c r="E124" s="41"/>
      <c r="F124" s="227" t="s">
        <v>1006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160</v>
      </c>
      <c r="AU124" s="18" t="s">
        <v>77</v>
      </c>
    </row>
    <row r="125" spans="1:65" s="2" customFormat="1" ht="16.5" customHeight="1">
      <c r="A125" s="39"/>
      <c r="B125" s="40"/>
      <c r="C125" s="213" t="s">
        <v>216</v>
      </c>
      <c r="D125" s="213" t="s">
        <v>154</v>
      </c>
      <c r="E125" s="214" t="s">
        <v>907</v>
      </c>
      <c r="F125" s="215" t="s">
        <v>908</v>
      </c>
      <c r="G125" s="216" t="s">
        <v>281</v>
      </c>
      <c r="H125" s="217">
        <v>291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</v>
      </c>
      <c r="AT125" s="224" t="s">
        <v>154</v>
      </c>
      <c r="AU125" s="224" t="s">
        <v>77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91</v>
      </c>
      <c r="BM125" s="224" t="s">
        <v>644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908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77</v>
      </c>
    </row>
    <row r="127" spans="1:65" s="2" customFormat="1" ht="16.5" customHeight="1">
      <c r="A127" s="39"/>
      <c r="B127" s="40"/>
      <c r="C127" s="213" t="s">
        <v>222</v>
      </c>
      <c r="D127" s="213" t="s">
        <v>154</v>
      </c>
      <c r="E127" s="214" t="s">
        <v>1007</v>
      </c>
      <c r="F127" s="215" t="s">
        <v>1008</v>
      </c>
      <c r="G127" s="216" t="s">
        <v>281</v>
      </c>
      <c r="H127" s="217">
        <v>46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77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401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1008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77</v>
      </c>
    </row>
    <row r="129" spans="1:65" s="2" customFormat="1" ht="16.5" customHeight="1">
      <c r="A129" s="39"/>
      <c r="B129" s="40"/>
      <c r="C129" s="213" t="s">
        <v>228</v>
      </c>
      <c r="D129" s="213" t="s">
        <v>154</v>
      </c>
      <c r="E129" s="214" t="s">
        <v>1009</v>
      </c>
      <c r="F129" s="215" t="s">
        <v>1010</v>
      </c>
      <c r="G129" s="216" t="s">
        <v>281</v>
      </c>
      <c r="H129" s="217">
        <v>30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77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414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1010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77</v>
      </c>
    </row>
    <row r="131" spans="1:65" s="2" customFormat="1" ht="16.5" customHeight="1">
      <c r="A131" s="39"/>
      <c r="B131" s="40"/>
      <c r="C131" s="213" t="s">
        <v>8</v>
      </c>
      <c r="D131" s="213" t="s">
        <v>154</v>
      </c>
      <c r="E131" s="214" t="s">
        <v>911</v>
      </c>
      <c r="F131" s="215" t="s">
        <v>912</v>
      </c>
      <c r="G131" s="216" t="s">
        <v>281</v>
      </c>
      <c r="H131" s="217">
        <v>30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77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84</v>
      </c>
      <c r="BK131" s="225">
        <f>ROUND(I131*H131,2)</f>
        <v>0</v>
      </c>
      <c r="BL131" s="18" t="s">
        <v>91</v>
      </c>
      <c r="BM131" s="224" t="s">
        <v>425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912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77</v>
      </c>
    </row>
    <row r="133" spans="1:65" s="2" customFormat="1" ht="16.5" customHeight="1">
      <c r="A133" s="39"/>
      <c r="B133" s="40"/>
      <c r="C133" s="213" t="s">
        <v>241</v>
      </c>
      <c r="D133" s="213" t="s">
        <v>154</v>
      </c>
      <c r="E133" s="214" t="s">
        <v>1011</v>
      </c>
      <c r="F133" s="215" t="s">
        <v>1012</v>
      </c>
      <c r="G133" s="216" t="s">
        <v>281</v>
      </c>
      <c r="H133" s="217">
        <v>46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91</v>
      </c>
      <c r="AT133" s="224" t="s">
        <v>154</v>
      </c>
      <c r="AU133" s="224" t="s">
        <v>77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84</v>
      </c>
      <c r="BK133" s="225">
        <f>ROUND(I133*H133,2)</f>
        <v>0</v>
      </c>
      <c r="BL133" s="18" t="s">
        <v>91</v>
      </c>
      <c r="BM133" s="224" t="s">
        <v>262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1012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77</v>
      </c>
    </row>
    <row r="135" spans="1:65" s="2" customFormat="1" ht="16.5" customHeight="1">
      <c r="A135" s="39"/>
      <c r="B135" s="40"/>
      <c r="C135" s="213" t="s">
        <v>251</v>
      </c>
      <c r="D135" s="213" t="s">
        <v>154</v>
      </c>
      <c r="E135" s="214" t="s">
        <v>913</v>
      </c>
      <c r="F135" s="215" t="s">
        <v>914</v>
      </c>
      <c r="G135" s="216" t="s">
        <v>281</v>
      </c>
      <c r="H135" s="217">
        <v>36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77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451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914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77</v>
      </c>
    </row>
    <row r="137" spans="1:65" s="2" customFormat="1" ht="16.5" customHeight="1">
      <c r="A137" s="39"/>
      <c r="B137" s="40"/>
      <c r="C137" s="213" t="s">
        <v>258</v>
      </c>
      <c r="D137" s="213" t="s">
        <v>154</v>
      </c>
      <c r="E137" s="214" t="s">
        <v>1013</v>
      </c>
      <c r="F137" s="215" t="s">
        <v>1014</v>
      </c>
      <c r="G137" s="216" t="s">
        <v>281</v>
      </c>
      <c r="H137" s="217">
        <v>18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91</v>
      </c>
      <c r="AT137" s="224" t="s">
        <v>154</v>
      </c>
      <c r="AU137" s="224" t="s">
        <v>77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84</v>
      </c>
      <c r="BK137" s="225">
        <f>ROUND(I137*H137,2)</f>
        <v>0</v>
      </c>
      <c r="BL137" s="18" t="s">
        <v>91</v>
      </c>
      <c r="BM137" s="224" t="s">
        <v>456</v>
      </c>
    </row>
    <row r="138" spans="1:47" s="2" customFormat="1" ht="12">
      <c r="A138" s="39"/>
      <c r="B138" s="40"/>
      <c r="C138" s="41"/>
      <c r="D138" s="226" t="s">
        <v>160</v>
      </c>
      <c r="E138" s="41"/>
      <c r="F138" s="227" t="s">
        <v>1014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160</v>
      </c>
      <c r="AU138" s="18" t="s">
        <v>77</v>
      </c>
    </row>
    <row r="139" spans="1:65" s="2" customFormat="1" ht="16.5" customHeight="1">
      <c r="A139" s="39"/>
      <c r="B139" s="40"/>
      <c r="C139" s="213" t="s">
        <v>789</v>
      </c>
      <c r="D139" s="213" t="s">
        <v>154</v>
      </c>
      <c r="E139" s="214" t="s">
        <v>884</v>
      </c>
      <c r="F139" s="215" t="s">
        <v>885</v>
      </c>
      <c r="G139" s="216" t="s">
        <v>742</v>
      </c>
      <c r="H139" s="217">
        <v>260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91</v>
      </c>
      <c r="AT139" s="224" t="s">
        <v>154</v>
      </c>
      <c r="AU139" s="224" t="s">
        <v>77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84</v>
      </c>
      <c r="BK139" s="225">
        <f>ROUND(I139*H139,2)</f>
        <v>0</v>
      </c>
      <c r="BL139" s="18" t="s">
        <v>91</v>
      </c>
      <c r="BM139" s="224" t="s">
        <v>1123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885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77</v>
      </c>
    </row>
    <row r="141" spans="1:65" s="2" customFormat="1" ht="16.5" customHeight="1">
      <c r="A141" s="39"/>
      <c r="B141" s="40"/>
      <c r="C141" s="213" t="s">
        <v>1016</v>
      </c>
      <c r="D141" s="213" t="s">
        <v>154</v>
      </c>
      <c r="E141" s="214" t="s">
        <v>886</v>
      </c>
      <c r="F141" s="215" t="s">
        <v>1017</v>
      </c>
      <c r="G141" s="216" t="s">
        <v>742</v>
      </c>
      <c r="H141" s="217">
        <v>1100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77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1124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1017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77</v>
      </c>
    </row>
    <row r="143" spans="1:65" s="2" customFormat="1" ht="16.5" customHeight="1">
      <c r="A143" s="39"/>
      <c r="B143" s="40"/>
      <c r="C143" s="213" t="s">
        <v>790</v>
      </c>
      <c r="D143" s="213" t="s">
        <v>154</v>
      </c>
      <c r="E143" s="214" t="s">
        <v>888</v>
      </c>
      <c r="F143" s="215" t="s">
        <v>1004</v>
      </c>
      <c r="G143" s="216" t="s">
        <v>281</v>
      </c>
      <c r="H143" s="217">
        <v>22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91</v>
      </c>
      <c r="AT143" s="224" t="s">
        <v>154</v>
      </c>
      <c r="AU143" s="224" t="s">
        <v>77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84</v>
      </c>
      <c r="BK143" s="225">
        <f>ROUND(I143*H143,2)</f>
        <v>0</v>
      </c>
      <c r="BL143" s="18" t="s">
        <v>91</v>
      </c>
      <c r="BM143" s="224" t="s">
        <v>1125</v>
      </c>
    </row>
    <row r="144" spans="1:47" s="2" customFormat="1" ht="12">
      <c r="A144" s="39"/>
      <c r="B144" s="40"/>
      <c r="C144" s="41"/>
      <c r="D144" s="226" t="s">
        <v>160</v>
      </c>
      <c r="E144" s="41"/>
      <c r="F144" s="227" t="s">
        <v>1004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160</v>
      </c>
      <c r="AU144" s="18" t="s">
        <v>77</v>
      </c>
    </row>
    <row r="145" spans="1:65" s="2" customFormat="1" ht="16.5" customHeight="1">
      <c r="A145" s="39"/>
      <c r="B145" s="40"/>
      <c r="C145" s="213" t="s">
        <v>1020</v>
      </c>
      <c r="D145" s="213" t="s">
        <v>154</v>
      </c>
      <c r="E145" s="214" t="s">
        <v>1126</v>
      </c>
      <c r="F145" s="215" t="s">
        <v>1022</v>
      </c>
      <c r="G145" s="216" t="s">
        <v>281</v>
      </c>
      <c r="H145" s="217">
        <v>22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91</v>
      </c>
      <c r="AT145" s="224" t="s">
        <v>154</v>
      </c>
      <c r="AU145" s="224" t="s">
        <v>77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91</v>
      </c>
      <c r="BM145" s="224" t="s">
        <v>1127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1022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77</v>
      </c>
    </row>
    <row r="147" spans="1:65" s="2" customFormat="1" ht="16.5" customHeight="1">
      <c r="A147" s="39"/>
      <c r="B147" s="40"/>
      <c r="C147" s="213" t="s">
        <v>792</v>
      </c>
      <c r="D147" s="213" t="s">
        <v>154</v>
      </c>
      <c r="E147" s="214" t="s">
        <v>1128</v>
      </c>
      <c r="F147" s="215" t="s">
        <v>1025</v>
      </c>
      <c r="G147" s="216" t="s">
        <v>281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91</v>
      </c>
      <c r="AT147" s="224" t="s">
        <v>154</v>
      </c>
      <c r="AU147" s="224" t="s">
        <v>77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84</v>
      </c>
      <c r="BK147" s="225">
        <f>ROUND(I147*H147,2)</f>
        <v>0</v>
      </c>
      <c r="BL147" s="18" t="s">
        <v>91</v>
      </c>
      <c r="BM147" s="224" t="s">
        <v>1129</v>
      </c>
    </row>
    <row r="148" spans="1:47" s="2" customFormat="1" ht="12">
      <c r="A148" s="39"/>
      <c r="B148" s="40"/>
      <c r="C148" s="41"/>
      <c r="D148" s="226" t="s">
        <v>160</v>
      </c>
      <c r="E148" s="41"/>
      <c r="F148" s="227" t="s">
        <v>1025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77</v>
      </c>
    </row>
    <row r="149" spans="1:65" s="2" customFormat="1" ht="16.5" customHeight="1">
      <c r="A149" s="39"/>
      <c r="B149" s="40"/>
      <c r="C149" s="213" t="s">
        <v>1027</v>
      </c>
      <c r="D149" s="213" t="s">
        <v>154</v>
      </c>
      <c r="E149" s="214" t="s">
        <v>1130</v>
      </c>
      <c r="F149" s="215" t="s">
        <v>1029</v>
      </c>
      <c r="G149" s="216" t="s">
        <v>281</v>
      </c>
      <c r="H149" s="217">
        <v>1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91</v>
      </c>
      <c r="AT149" s="224" t="s">
        <v>154</v>
      </c>
      <c r="AU149" s="224" t="s">
        <v>77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84</v>
      </c>
      <c r="BK149" s="225">
        <f>ROUND(I149*H149,2)</f>
        <v>0</v>
      </c>
      <c r="BL149" s="18" t="s">
        <v>91</v>
      </c>
      <c r="BM149" s="224" t="s">
        <v>1131</v>
      </c>
    </row>
    <row r="150" spans="1:47" s="2" customFormat="1" ht="12">
      <c r="A150" s="39"/>
      <c r="B150" s="40"/>
      <c r="C150" s="41"/>
      <c r="D150" s="226" t="s">
        <v>160</v>
      </c>
      <c r="E150" s="41"/>
      <c r="F150" s="227" t="s">
        <v>1029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77</v>
      </c>
    </row>
    <row r="151" spans="1:65" s="2" customFormat="1" ht="16.5" customHeight="1">
      <c r="A151" s="39"/>
      <c r="B151" s="40"/>
      <c r="C151" s="213" t="s">
        <v>793</v>
      </c>
      <c r="D151" s="213" t="s">
        <v>154</v>
      </c>
      <c r="E151" s="214" t="s">
        <v>899</v>
      </c>
      <c r="F151" s="215" t="s">
        <v>1031</v>
      </c>
      <c r="G151" s="216" t="s">
        <v>281</v>
      </c>
      <c r="H151" s="217">
        <v>3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91</v>
      </c>
      <c r="AT151" s="224" t="s">
        <v>154</v>
      </c>
      <c r="AU151" s="224" t="s">
        <v>77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84</v>
      </c>
      <c r="BK151" s="225">
        <f>ROUND(I151*H151,2)</f>
        <v>0</v>
      </c>
      <c r="BL151" s="18" t="s">
        <v>91</v>
      </c>
      <c r="BM151" s="224" t="s">
        <v>1132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1031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77</v>
      </c>
    </row>
    <row r="153" spans="1:63" s="12" customFormat="1" ht="25.9" customHeight="1">
      <c r="A153" s="12"/>
      <c r="B153" s="197"/>
      <c r="C153" s="198"/>
      <c r="D153" s="199" t="s">
        <v>72</v>
      </c>
      <c r="E153" s="200" t="s">
        <v>915</v>
      </c>
      <c r="F153" s="200" t="s">
        <v>916</v>
      </c>
      <c r="G153" s="198"/>
      <c r="H153" s="198"/>
      <c r="I153" s="201"/>
      <c r="J153" s="202">
        <f>BK153</f>
        <v>0</v>
      </c>
      <c r="K153" s="198"/>
      <c r="L153" s="203"/>
      <c r="M153" s="204"/>
      <c r="N153" s="205"/>
      <c r="O153" s="205"/>
      <c r="P153" s="206">
        <v>0</v>
      </c>
      <c r="Q153" s="205"/>
      <c r="R153" s="206">
        <v>0</v>
      </c>
      <c r="S153" s="205"/>
      <c r="T153" s="207"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77</v>
      </c>
      <c r="AT153" s="209" t="s">
        <v>72</v>
      </c>
      <c r="AU153" s="209" t="s">
        <v>73</v>
      </c>
      <c r="AY153" s="208" t="s">
        <v>152</v>
      </c>
      <c r="BK153" s="210">
        <v>0</v>
      </c>
    </row>
    <row r="154" spans="1:63" s="12" customFormat="1" ht="25.9" customHeight="1">
      <c r="A154" s="12"/>
      <c r="B154" s="197"/>
      <c r="C154" s="198"/>
      <c r="D154" s="199" t="s">
        <v>72</v>
      </c>
      <c r="E154" s="200" t="s">
        <v>929</v>
      </c>
      <c r="F154" s="200" t="s">
        <v>1033</v>
      </c>
      <c r="G154" s="198"/>
      <c r="H154" s="198"/>
      <c r="I154" s="201"/>
      <c r="J154" s="202">
        <f>BK154</f>
        <v>0</v>
      </c>
      <c r="K154" s="198"/>
      <c r="L154" s="203"/>
      <c r="M154" s="204"/>
      <c r="N154" s="205"/>
      <c r="O154" s="205"/>
      <c r="P154" s="206">
        <f>SUM(P155:P168)</f>
        <v>0</v>
      </c>
      <c r="Q154" s="205"/>
      <c r="R154" s="206">
        <f>SUM(R155:R168)</f>
        <v>0</v>
      </c>
      <c r="S154" s="205"/>
      <c r="T154" s="207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77</v>
      </c>
      <c r="AT154" s="209" t="s">
        <v>72</v>
      </c>
      <c r="AU154" s="209" t="s">
        <v>73</v>
      </c>
      <c r="AY154" s="208" t="s">
        <v>152</v>
      </c>
      <c r="BK154" s="210">
        <f>SUM(BK155:BK168)</f>
        <v>0</v>
      </c>
    </row>
    <row r="155" spans="1:65" s="2" customFormat="1" ht="16.5" customHeight="1">
      <c r="A155" s="39"/>
      <c r="B155" s="40"/>
      <c r="C155" s="213" t="s">
        <v>265</v>
      </c>
      <c r="D155" s="213" t="s">
        <v>154</v>
      </c>
      <c r="E155" s="214" t="s">
        <v>1034</v>
      </c>
      <c r="F155" s="215" t="s">
        <v>1035</v>
      </c>
      <c r="G155" s="216" t="s">
        <v>281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91</v>
      </c>
      <c r="AT155" s="224" t="s">
        <v>154</v>
      </c>
      <c r="AU155" s="224" t="s">
        <v>77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84</v>
      </c>
      <c r="BK155" s="225">
        <f>ROUND(I155*H155,2)</f>
        <v>0</v>
      </c>
      <c r="BL155" s="18" t="s">
        <v>91</v>
      </c>
      <c r="BM155" s="224" t="s">
        <v>759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1035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77</v>
      </c>
    </row>
    <row r="157" spans="1:65" s="2" customFormat="1" ht="16.5" customHeight="1">
      <c r="A157" s="39"/>
      <c r="B157" s="40"/>
      <c r="C157" s="213" t="s">
        <v>271</v>
      </c>
      <c r="D157" s="213" t="s">
        <v>154</v>
      </c>
      <c r="E157" s="214" t="s">
        <v>919</v>
      </c>
      <c r="F157" s="215" t="s">
        <v>920</v>
      </c>
      <c r="G157" s="216" t="s">
        <v>281</v>
      </c>
      <c r="H157" s="217">
        <v>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91</v>
      </c>
      <c r="AT157" s="224" t="s">
        <v>154</v>
      </c>
      <c r="AU157" s="224" t="s">
        <v>77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84</v>
      </c>
      <c r="BK157" s="225">
        <f>ROUND(I157*H157,2)</f>
        <v>0</v>
      </c>
      <c r="BL157" s="18" t="s">
        <v>91</v>
      </c>
      <c r="BM157" s="224" t="s">
        <v>783</v>
      </c>
    </row>
    <row r="158" spans="1:47" s="2" customFormat="1" ht="12">
      <c r="A158" s="39"/>
      <c r="B158" s="40"/>
      <c r="C158" s="41"/>
      <c r="D158" s="226" t="s">
        <v>160</v>
      </c>
      <c r="E158" s="41"/>
      <c r="F158" s="227" t="s">
        <v>920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160</v>
      </c>
      <c r="AU158" s="18" t="s">
        <v>77</v>
      </c>
    </row>
    <row r="159" spans="1:65" s="2" customFormat="1" ht="16.5" customHeight="1">
      <c r="A159" s="39"/>
      <c r="B159" s="40"/>
      <c r="C159" s="213" t="s">
        <v>7</v>
      </c>
      <c r="D159" s="213" t="s">
        <v>154</v>
      </c>
      <c r="E159" s="214" t="s">
        <v>1036</v>
      </c>
      <c r="F159" s="215" t="s">
        <v>1037</v>
      </c>
      <c r="G159" s="216" t="s">
        <v>281</v>
      </c>
      <c r="H159" s="217">
        <v>1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91</v>
      </c>
      <c r="AT159" s="224" t="s">
        <v>154</v>
      </c>
      <c r="AU159" s="224" t="s">
        <v>77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91</v>
      </c>
      <c r="BM159" s="224" t="s">
        <v>785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1037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77</v>
      </c>
    </row>
    <row r="161" spans="1:65" s="2" customFormat="1" ht="16.5" customHeight="1">
      <c r="A161" s="39"/>
      <c r="B161" s="40"/>
      <c r="C161" s="213" t="s">
        <v>395</v>
      </c>
      <c r="D161" s="213" t="s">
        <v>154</v>
      </c>
      <c r="E161" s="214" t="s">
        <v>921</v>
      </c>
      <c r="F161" s="215" t="s">
        <v>922</v>
      </c>
      <c r="G161" s="216" t="s">
        <v>281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91</v>
      </c>
      <c r="AT161" s="224" t="s">
        <v>154</v>
      </c>
      <c r="AU161" s="224" t="s">
        <v>77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91</v>
      </c>
      <c r="BM161" s="224" t="s">
        <v>787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922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77</v>
      </c>
    </row>
    <row r="163" spans="1:65" s="2" customFormat="1" ht="16.5" customHeight="1">
      <c r="A163" s="39"/>
      <c r="B163" s="40"/>
      <c r="C163" s="213" t="s">
        <v>397</v>
      </c>
      <c r="D163" s="213" t="s">
        <v>154</v>
      </c>
      <c r="E163" s="214" t="s">
        <v>923</v>
      </c>
      <c r="F163" s="215" t="s">
        <v>924</v>
      </c>
      <c r="G163" s="216" t="s">
        <v>281</v>
      </c>
      <c r="H163" s="217">
        <v>25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91</v>
      </c>
      <c r="AT163" s="224" t="s">
        <v>154</v>
      </c>
      <c r="AU163" s="224" t="s">
        <v>77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84</v>
      </c>
      <c r="BK163" s="225">
        <f>ROUND(I163*H163,2)</f>
        <v>0</v>
      </c>
      <c r="BL163" s="18" t="s">
        <v>91</v>
      </c>
      <c r="BM163" s="224" t="s">
        <v>789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924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77</v>
      </c>
    </row>
    <row r="165" spans="1:65" s="2" customFormat="1" ht="16.5" customHeight="1">
      <c r="A165" s="39"/>
      <c r="B165" s="40"/>
      <c r="C165" s="213" t="s">
        <v>644</v>
      </c>
      <c r="D165" s="213" t="s">
        <v>154</v>
      </c>
      <c r="E165" s="214" t="s">
        <v>925</v>
      </c>
      <c r="F165" s="215" t="s">
        <v>926</v>
      </c>
      <c r="G165" s="216" t="s">
        <v>281</v>
      </c>
      <c r="H165" s="217">
        <v>52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91</v>
      </c>
      <c r="AT165" s="224" t="s">
        <v>154</v>
      </c>
      <c r="AU165" s="224" t="s">
        <v>77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91</v>
      </c>
      <c r="BM165" s="224" t="s">
        <v>790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926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77</v>
      </c>
    </row>
    <row r="167" spans="1:65" s="2" customFormat="1" ht="16.5" customHeight="1">
      <c r="A167" s="39"/>
      <c r="B167" s="40"/>
      <c r="C167" s="213" t="s">
        <v>646</v>
      </c>
      <c r="D167" s="213" t="s">
        <v>154</v>
      </c>
      <c r="E167" s="214" t="s">
        <v>927</v>
      </c>
      <c r="F167" s="215" t="s">
        <v>928</v>
      </c>
      <c r="G167" s="216" t="s">
        <v>281</v>
      </c>
      <c r="H167" s="217">
        <v>26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91</v>
      </c>
      <c r="AT167" s="224" t="s">
        <v>154</v>
      </c>
      <c r="AU167" s="224" t="s">
        <v>77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84</v>
      </c>
      <c r="BK167" s="225">
        <f>ROUND(I167*H167,2)</f>
        <v>0</v>
      </c>
      <c r="BL167" s="18" t="s">
        <v>91</v>
      </c>
      <c r="BM167" s="224" t="s">
        <v>792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928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77</v>
      </c>
    </row>
    <row r="169" spans="1:63" s="12" customFormat="1" ht="25.9" customHeight="1">
      <c r="A169" s="12"/>
      <c r="B169" s="197"/>
      <c r="C169" s="198"/>
      <c r="D169" s="199" t="s">
        <v>72</v>
      </c>
      <c r="E169" s="200" t="s">
        <v>961</v>
      </c>
      <c r="F169" s="200" t="s">
        <v>1038</v>
      </c>
      <c r="G169" s="198"/>
      <c r="H169" s="198"/>
      <c r="I169" s="201"/>
      <c r="J169" s="202">
        <f>BK169</f>
        <v>0</v>
      </c>
      <c r="K169" s="198"/>
      <c r="L169" s="203"/>
      <c r="M169" s="204"/>
      <c r="N169" s="205"/>
      <c r="O169" s="205"/>
      <c r="P169" s="206">
        <f>SUM(P170:P183)</f>
        <v>0</v>
      </c>
      <c r="Q169" s="205"/>
      <c r="R169" s="206">
        <f>SUM(R170:R183)</f>
        <v>0</v>
      </c>
      <c r="S169" s="205"/>
      <c r="T169" s="207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77</v>
      </c>
      <c r="AT169" s="209" t="s">
        <v>72</v>
      </c>
      <c r="AU169" s="209" t="s">
        <v>73</v>
      </c>
      <c r="AY169" s="208" t="s">
        <v>152</v>
      </c>
      <c r="BK169" s="210">
        <f>SUM(BK170:BK183)</f>
        <v>0</v>
      </c>
    </row>
    <row r="170" spans="1:65" s="2" customFormat="1" ht="16.5" customHeight="1">
      <c r="A170" s="39"/>
      <c r="B170" s="40"/>
      <c r="C170" s="213" t="s">
        <v>401</v>
      </c>
      <c r="D170" s="213" t="s">
        <v>154</v>
      </c>
      <c r="E170" s="214" t="s">
        <v>1034</v>
      </c>
      <c r="F170" s="215" t="s">
        <v>1035</v>
      </c>
      <c r="G170" s="216" t="s">
        <v>281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91</v>
      </c>
      <c r="AT170" s="224" t="s">
        <v>154</v>
      </c>
      <c r="AU170" s="224" t="s">
        <v>77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91</v>
      </c>
      <c r="BM170" s="224" t="s">
        <v>793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1035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77</v>
      </c>
    </row>
    <row r="172" spans="1:65" s="2" customFormat="1" ht="16.5" customHeight="1">
      <c r="A172" s="39"/>
      <c r="B172" s="40"/>
      <c r="C172" s="213" t="s">
        <v>408</v>
      </c>
      <c r="D172" s="213" t="s">
        <v>154</v>
      </c>
      <c r="E172" s="214" t="s">
        <v>919</v>
      </c>
      <c r="F172" s="215" t="s">
        <v>920</v>
      </c>
      <c r="G172" s="216" t="s">
        <v>281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91</v>
      </c>
      <c r="AT172" s="224" t="s">
        <v>154</v>
      </c>
      <c r="AU172" s="224" t="s">
        <v>77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84</v>
      </c>
      <c r="BK172" s="225">
        <f>ROUND(I172*H172,2)</f>
        <v>0</v>
      </c>
      <c r="BL172" s="18" t="s">
        <v>91</v>
      </c>
      <c r="BM172" s="224" t="s">
        <v>852</v>
      </c>
    </row>
    <row r="173" spans="1:47" s="2" customFormat="1" ht="12">
      <c r="A173" s="39"/>
      <c r="B173" s="40"/>
      <c r="C173" s="41"/>
      <c r="D173" s="226" t="s">
        <v>160</v>
      </c>
      <c r="E173" s="41"/>
      <c r="F173" s="227" t="s">
        <v>920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77</v>
      </c>
    </row>
    <row r="174" spans="1:65" s="2" customFormat="1" ht="16.5" customHeight="1">
      <c r="A174" s="39"/>
      <c r="B174" s="40"/>
      <c r="C174" s="213" t="s">
        <v>414</v>
      </c>
      <c r="D174" s="213" t="s">
        <v>154</v>
      </c>
      <c r="E174" s="214" t="s">
        <v>1036</v>
      </c>
      <c r="F174" s="215" t="s">
        <v>1037</v>
      </c>
      <c r="G174" s="216" t="s">
        <v>281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91</v>
      </c>
      <c r="AT174" s="224" t="s">
        <v>154</v>
      </c>
      <c r="AU174" s="224" t="s">
        <v>77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84</v>
      </c>
      <c r="BK174" s="225">
        <f>ROUND(I174*H174,2)</f>
        <v>0</v>
      </c>
      <c r="BL174" s="18" t="s">
        <v>91</v>
      </c>
      <c r="BM174" s="224" t="s">
        <v>856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1037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77</v>
      </c>
    </row>
    <row r="176" spans="1:65" s="2" customFormat="1" ht="16.5" customHeight="1">
      <c r="A176" s="39"/>
      <c r="B176" s="40"/>
      <c r="C176" s="213" t="s">
        <v>419</v>
      </c>
      <c r="D176" s="213" t="s">
        <v>154</v>
      </c>
      <c r="E176" s="214" t="s">
        <v>921</v>
      </c>
      <c r="F176" s="215" t="s">
        <v>922</v>
      </c>
      <c r="G176" s="216" t="s">
        <v>281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91</v>
      </c>
      <c r="AT176" s="224" t="s">
        <v>154</v>
      </c>
      <c r="AU176" s="224" t="s">
        <v>77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91</v>
      </c>
      <c r="BM176" s="224" t="s">
        <v>860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922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77</v>
      </c>
    </row>
    <row r="178" spans="1:65" s="2" customFormat="1" ht="16.5" customHeight="1">
      <c r="A178" s="39"/>
      <c r="B178" s="40"/>
      <c r="C178" s="213" t="s">
        <v>425</v>
      </c>
      <c r="D178" s="213" t="s">
        <v>154</v>
      </c>
      <c r="E178" s="214" t="s">
        <v>923</v>
      </c>
      <c r="F178" s="215" t="s">
        <v>924</v>
      </c>
      <c r="G178" s="216" t="s">
        <v>281</v>
      </c>
      <c r="H178" s="217">
        <v>25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91</v>
      </c>
      <c r="AT178" s="224" t="s">
        <v>154</v>
      </c>
      <c r="AU178" s="224" t="s">
        <v>77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84</v>
      </c>
      <c r="BK178" s="225">
        <f>ROUND(I178*H178,2)</f>
        <v>0</v>
      </c>
      <c r="BL178" s="18" t="s">
        <v>91</v>
      </c>
      <c r="BM178" s="224" t="s">
        <v>863</v>
      </c>
    </row>
    <row r="179" spans="1:47" s="2" customFormat="1" ht="12">
      <c r="A179" s="39"/>
      <c r="B179" s="40"/>
      <c r="C179" s="41"/>
      <c r="D179" s="226" t="s">
        <v>160</v>
      </c>
      <c r="E179" s="41"/>
      <c r="F179" s="227" t="s">
        <v>924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160</v>
      </c>
      <c r="AU179" s="18" t="s">
        <v>77</v>
      </c>
    </row>
    <row r="180" spans="1:65" s="2" customFormat="1" ht="16.5" customHeight="1">
      <c r="A180" s="39"/>
      <c r="B180" s="40"/>
      <c r="C180" s="213" t="s">
        <v>431</v>
      </c>
      <c r="D180" s="213" t="s">
        <v>154</v>
      </c>
      <c r="E180" s="214" t="s">
        <v>925</v>
      </c>
      <c r="F180" s="215" t="s">
        <v>926</v>
      </c>
      <c r="G180" s="216" t="s">
        <v>281</v>
      </c>
      <c r="H180" s="217">
        <v>52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91</v>
      </c>
      <c r="AT180" s="224" t="s">
        <v>154</v>
      </c>
      <c r="AU180" s="224" t="s">
        <v>77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84</v>
      </c>
      <c r="BK180" s="225">
        <f>ROUND(I180*H180,2)</f>
        <v>0</v>
      </c>
      <c r="BL180" s="18" t="s">
        <v>91</v>
      </c>
      <c r="BM180" s="224" t="s">
        <v>864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926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77</v>
      </c>
    </row>
    <row r="182" spans="1:65" s="2" customFormat="1" ht="16.5" customHeight="1">
      <c r="A182" s="39"/>
      <c r="B182" s="40"/>
      <c r="C182" s="213" t="s">
        <v>262</v>
      </c>
      <c r="D182" s="213" t="s">
        <v>154</v>
      </c>
      <c r="E182" s="214" t="s">
        <v>927</v>
      </c>
      <c r="F182" s="215" t="s">
        <v>928</v>
      </c>
      <c r="G182" s="216" t="s">
        <v>281</v>
      </c>
      <c r="H182" s="217">
        <v>26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91</v>
      </c>
      <c r="AT182" s="224" t="s">
        <v>154</v>
      </c>
      <c r="AU182" s="224" t="s">
        <v>77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91</v>
      </c>
      <c r="BM182" s="224" t="s">
        <v>865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928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77</v>
      </c>
    </row>
    <row r="184" spans="1:63" s="12" customFormat="1" ht="25.9" customHeight="1">
      <c r="A184" s="12"/>
      <c r="B184" s="197"/>
      <c r="C184" s="198"/>
      <c r="D184" s="199" t="s">
        <v>72</v>
      </c>
      <c r="E184" s="200" t="s">
        <v>966</v>
      </c>
      <c r="F184" s="200" t="s">
        <v>1039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SUM(P185:P198)</f>
        <v>0</v>
      </c>
      <c r="Q184" s="205"/>
      <c r="R184" s="206">
        <f>SUM(R185:R198)</f>
        <v>0</v>
      </c>
      <c r="S184" s="205"/>
      <c r="T184" s="207">
        <f>SUM(T185:T198)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77</v>
      </c>
      <c r="AT184" s="209" t="s">
        <v>72</v>
      </c>
      <c r="AU184" s="209" t="s">
        <v>73</v>
      </c>
      <c r="AY184" s="208" t="s">
        <v>152</v>
      </c>
      <c r="BK184" s="210">
        <f>SUM(BK185:BK198)</f>
        <v>0</v>
      </c>
    </row>
    <row r="185" spans="1:65" s="2" customFormat="1" ht="16.5" customHeight="1">
      <c r="A185" s="39"/>
      <c r="B185" s="40"/>
      <c r="C185" s="213" t="s">
        <v>445</v>
      </c>
      <c r="D185" s="213" t="s">
        <v>154</v>
      </c>
      <c r="E185" s="214" t="s">
        <v>1034</v>
      </c>
      <c r="F185" s="215" t="s">
        <v>1035</v>
      </c>
      <c r="G185" s="216" t="s">
        <v>281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91</v>
      </c>
      <c r="AT185" s="224" t="s">
        <v>154</v>
      </c>
      <c r="AU185" s="224" t="s">
        <v>77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84</v>
      </c>
      <c r="BK185" s="225">
        <f>ROUND(I185*H185,2)</f>
        <v>0</v>
      </c>
      <c r="BL185" s="18" t="s">
        <v>91</v>
      </c>
      <c r="BM185" s="224" t="s">
        <v>868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1035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77</v>
      </c>
    </row>
    <row r="187" spans="1:65" s="2" customFormat="1" ht="16.5" customHeight="1">
      <c r="A187" s="39"/>
      <c r="B187" s="40"/>
      <c r="C187" s="213" t="s">
        <v>451</v>
      </c>
      <c r="D187" s="213" t="s">
        <v>154</v>
      </c>
      <c r="E187" s="214" t="s">
        <v>919</v>
      </c>
      <c r="F187" s="215" t="s">
        <v>920</v>
      </c>
      <c r="G187" s="216" t="s">
        <v>281</v>
      </c>
      <c r="H187" s="217">
        <v>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91</v>
      </c>
      <c r="AT187" s="224" t="s">
        <v>154</v>
      </c>
      <c r="AU187" s="224" t="s">
        <v>77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84</v>
      </c>
      <c r="BK187" s="225">
        <f>ROUND(I187*H187,2)</f>
        <v>0</v>
      </c>
      <c r="BL187" s="18" t="s">
        <v>91</v>
      </c>
      <c r="BM187" s="224" t="s">
        <v>870</v>
      </c>
    </row>
    <row r="188" spans="1:47" s="2" customFormat="1" ht="12">
      <c r="A188" s="39"/>
      <c r="B188" s="40"/>
      <c r="C188" s="41"/>
      <c r="D188" s="226" t="s">
        <v>160</v>
      </c>
      <c r="E188" s="41"/>
      <c r="F188" s="227" t="s">
        <v>920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160</v>
      </c>
      <c r="AU188" s="18" t="s">
        <v>77</v>
      </c>
    </row>
    <row r="189" spans="1:65" s="2" customFormat="1" ht="16.5" customHeight="1">
      <c r="A189" s="39"/>
      <c r="B189" s="40"/>
      <c r="C189" s="213" t="s">
        <v>784</v>
      </c>
      <c r="D189" s="213" t="s">
        <v>154</v>
      </c>
      <c r="E189" s="214" t="s">
        <v>1036</v>
      </c>
      <c r="F189" s="215" t="s">
        <v>1037</v>
      </c>
      <c r="G189" s="216" t="s">
        <v>281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91</v>
      </c>
      <c r="AT189" s="224" t="s">
        <v>154</v>
      </c>
      <c r="AU189" s="224" t="s">
        <v>77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84</v>
      </c>
      <c r="BK189" s="225">
        <f>ROUND(I189*H189,2)</f>
        <v>0</v>
      </c>
      <c r="BL189" s="18" t="s">
        <v>91</v>
      </c>
      <c r="BM189" s="224" t="s">
        <v>1040</v>
      </c>
    </row>
    <row r="190" spans="1:47" s="2" customFormat="1" ht="12">
      <c r="A190" s="39"/>
      <c r="B190" s="40"/>
      <c r="C190" s="41"/>
      <c r="D190" s="226" t="s">
        <v>160</v>
      </c>
      <c r="E190" s="41"/>
      <c r="F190" s="227" t="s">
        <v>1037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77</v>
      </c>
    </row>
    <row r="191" spans="1:65" s="2" customFormat="1" ht="16.5" customHeight="1">
      <c r="A191" s="39"/>
      <c r="B191" s="40"/>
      <c r="C191" s="213" t="s">
        <v>456</v>
      </c>
      <c r="D191" s="213" t="s">
        <v>154</v>
      </c>
      <c r="E191" s="214" t="s">
        <v>921</v>
      </c>
      <c r="F191" s="215" t="s">
        <v>922</v>
      </c>
      <c r="G191" s="216" t="s">
        <v>281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91</v>
      </c>
      <c r="AT191" s="224" t="s">
        <v>154</v>
      </c>
      <c r="AU191" s="224" t="s">
        <v>77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84</v>
      </c>
      <c r="BK191" s="225">
        <f>ROUND(I191*H191,2)</f>
        <v>0</v>
      </c>
      <c r="BL191" s="18" t="s">
        <v>91</v>
      </c>
      <c r="BM191" s="224" t="s">
        <v>1041</v>
      </c>
    </row>
    <row r="192" spans="1:47" s="2" customFormat="1" ht="12">
      <c r="A192" s="39"/>
      <c r="B192" s="40"/>
      <c r="C192" s="41"/>
      <c r="D192" s="226" t="s">
        <v>160</v>
      </c>
      <c r="E192" s="41"/>
      <c r="F192" s="227" t="s">
        <v>922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77</v>
      </c>
    </row>
    <row r="193" spans="1:65" s="2" customFormat="1" ht="16.5" customHeight="1">
      <c r="A193" s="39"/>
      <c r="B193" s="40"/>
      <c r="C193" s="213" t="s">
        <v>462</v>
      </c>
      <c r="D193" s="213" t="s">
        <v>154</v>
      </c>
      <c r="E193" s="214" t="s">
        <v>923</v>
      </c>
      <c r="F193" s="215" t="s">
        <v>924</v>
      </c>
      <c r="G193" s="216" t="s">
        <v>281</v>
      </c>
      <c r="H193" s="217">
        <v>27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91</v>
      </c>
      <c r="AT193" s="224" t="s">
        <v>154</v>
      </c>
      <c r="AU193" s="224" t="s">
        <v>77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84</v>
      </c>
      <c r="BK193" s="225">
        <f>ROUND(I193*H193,2)</f>
        <v>0</v>
      </c>
      <c r="BL193" s="18" t="s">
        <v>91</v>
      </c>
      <c r="BM193" s="224" t="s">
        <v>1042</v>
      </c>
    </row>
    <row r="194" spans="1:47" s="2" customFormat="1" ht="12">
      <c r="A194" s="39"/>
      <c r="B194" s="40"/>
      <c r="C194" s="41"/>
      <c r="D194" s="226" t="s">
        <v>160</v>
      </c>
      <c r="E194" s="41"/>
      <c r="F194" s="227" t="s">
        <v>924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160</v>
      </c>
      <c r="AU194" s="18" t="s">
        <v>77</v>
      </c>
    </row>
    <row r="195" spans="1:65" s="2" customFormat="1" ht="16.5" customHeight="1">
      <c r="A195" s="39"/>
      <c r="B195" s="40"/>
      <c r="C195" s="213" t="s">
        <v>468</v>
      </c>
      <c r="D195" s="213" t="s">
        <v>154</v>
      </c>
      <c r="E195" s="214" t="s">
        <v>925</v>
      </c>
      <c r="F195" s="215" t="s">
        <v>926</v>
      </c>
      <c r="G195" s="216" t="s">
        <v>281</v>
      </c>
      <c r="H195" s="217">
        <v>56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91</v>
      </c>
      <c r="AT195" s="224" t="s">
        <v>154</v>
      </c>
      <c r="AU195" s="224" t="s">
        <v>77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84</v>
      </c>
      <c r="BK195" s="225">
        <f>ROUND(I195*H195,2)</f>
        <v>0</v>
      </c>
      <c r="BL195" s="18" t="s">
        <v>91</v>
      </c>
      <c r="BM195" s="224" t="s">
        <v>1043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926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77</v>
      </c>
    </row>
    <row r="197" spans="1:65" s="2" customFormat="1" ht="16.5" customHeight="1">
      <c r="A197" s="39"/>
      <c r="B197" s="40"/>
      <c r="C197" s="213" t="s">
        <v>278</v>
      </c>
      <c r="D197" s="213" t="s">
        <v>154</v>
      </c>
      <c r="E197" s="214" t="s">
        <v>927</v>
      </c>
      <c r="F197" s="215" t="s">
        <v>928</v>
      </c>
      <c r="G197" s="216" t="s">
        <v>281</v>
      </c>
      <c r="H197" s="217">
        <v>28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91</v>
      </c>
      <c r="AT197" s="224" t="s">
        <v>154</v>
      </c>
      <c r="AU197" s="224" t="s">
        <v>77</v>
      </c>
      <c r="AY197" s="18" t="s">
        <v>152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84</v>
      </c>
      <c r="BK197" s="225">
        <f>ROUND(I197*H197,2)</f>
        <v>0</v>
      </c>
      <c r="BL197" s="18" t="s">
        <v>91</v>
      </c>
      <c r="BM197" s="224" t="s">
        <v>1044</v>
      </c>
    </row>
    <row r="198" spans="1:47" s="2" customFormat="1" ht="12">
      <c r="A198" s="39"/>
      <c r="B198" s="40"/>
      <c r="C198" s="41"/>
      <c r="D198" s="226" t="s">
        <v>160</v>
      </c>
      <c r="E198" s="41"/>
      <c r="F198" s="227" t="s">
        <v>928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160</v>
      </c>
      <c r="AU198" s="18" t="s">
        <v>77</v>
      </c>
    </row>
    <row r="199" spans="1:63" s="12" customFormat="1" ht="25.9" customHeight="1">
      <c r="A199" s="12"/>
      <c r="B199" s="197"/>
      <c r="C199" s="198"/>
      <c r="D199" s="199" t="s">
        <v>72</v>
      </c>
      <c r="E199" s="200" t="s">
        <v>1045</v>
      </c>
      <c r="F199" s="200" t="s">
        <v>930</v>
      </c>
      <c r="G199" s="198"/>
      <c r="H199" s="198"/>
      <c r="I199" s="201"/>
      <c r="J199" s="202">
        <f>BK199</f>
        <v>0</v>
      </c>
      <c r="K199" s="198"/>
      <c r="L199" s="203"/>
      <c r="M199" s="204"/>
      <c r="N199" s="205"/>
      <c r="O199" s="205"/>
      <c r="P199" s="206">
        <v>0</v>
      </c>
      <c r="Q199" s="205"/>
      <c r="R199" s="206">
        <v>0</v>
      </c>
      <c r="S199" s="205"/>
      <c r="T199" s="207"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77</v>
      </c>
      <c r="AT199" s="209" t="s">
        <v>72</v>
      </c>
      <c r="AU199" s="209" t="s">
        <v>73</v>
      </c>
      <c r="AY199" s="208" t="s">
        <v>152</v>
      </c>
      <c r="BK199" s="210">
        <v>0</v>
      </c>
    </row>
    <row r="200" spans="1:63" s="12" customFormat="1" ht="25.9" customHeight="1">
      <c r="A200" s="12"/>
      <c r="B200" s="197"/>
      <c r="C200" s="198"/>
      <c r="D200" s="199" t="s">
        <v>72</v>
      </c>
      <c r="E200" s="200" t="s">
        <v>882</v>
      </c>
      <c r="F200" s="200" t="s">
        <v>883</v>
      </c>
      <c r="G200" s="198"/>
      <c r="H200" s="198"/>
      <c r="I200" s="201"/>
      <c r="J200" s="202">
        <f>BK200</f>
        <v>0</v>
      </c>
      <c r="K200" s="198"/>
      <c r="L200" s="203"/>
      <c r="M200" s="204"/>
      <c r="N200" s="205"/>
      <c r="O200" s="205"/>
      <c r="P200" s="206">
        <f>SUM(P201:P238)</f>
        <v>0</v>
      </c>
      <c r="Q200" s="205"/>
      <c r="R200" s="206">
        <f>SUM(R201:R238)</f>
        <v>0</v>
      </c>
      <c r="S200" s="205"/>
      <c r="T200" s="207">
        <f>SUM(T201:T238)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77</v>
      </c>
      <c r="AT200" s="209" t="s">
        <v>72</v>
      </c>
      <c r="AU200" s="209" t="s">
        <v>73</v>
      </c>
      <c r="AY200" s="208" t="s">
        <v>152</v>
      </c>
      <c r="BK200" s="210">
        <f>SUM(BK201:BK238)</f>
        <v>0</v>
      </c>
    </row>
    <row r="201" spans="1:65" s="2" customFormat="1" ht="16.5" customHeight="1">
      <c r="A201" s="39"/>
      <c r="B201" s="40"/>
      <c r="C201" s="213" t="s">
        <v>284</v>
      </c>
      <c r="D201" s="213" t="s">
        <v>154</v>
      </c>
      <c r="E201" s="214" t="s">
        <v>1046</v>
      </c>
      <c r="F201" s="215" t="s">
        <v>1047</v>
      </c>
      <c r="G201" s="216" t="s">
        <v>742</v>
      </c>
      <c r="H201" s="217">
        <v>320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91</v>
      </c>
      <c r="AT201" s="224" t="s">
        <v>154</v>
      </c>
      <c r="AU201" s="224" t="s">
        <v>77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84</v>
      </c>
      <c r="BK201" s="225">
        <f>ROUND(I201*H201,2)</f>
        <v>0</v>
      </c>
      <c r="BL201" s="18" t="s">
        <v>91</v>
      </c>
      <c r="BM201" s="224" t="s">
        <v>1048</v>
      </c>
    </row>
    <row r="202" spans="1:47" s="2" customFormat="1" ht="12">
      <c r="A202" s="39"/>
      <c r="B202" s="40"/>
      <c r="C202" s="41"/>
      <c r="D202" s="226" t="s">
        <v>160</v>
      </c>
      <c r="E202" s="41"/>
      <c r="F202" s="227" t="s">
        <v>1047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160</v>
      </c>
      <c r="AU202" s="18" t="s">
        <v>77</v>
      </c>
    </row>
    <row r="203" spans="1:65" s="2" customFormat="1" ht="16.5" customHeight="1">
      <c r="A203" s="39"/>
      <c r="B203" s="40"/>
      <c r="C203" s="213" t="s">
        <v>290</v>
      </c>
      <c r="D203" s="213" t="s">
        <v>154</v>
      </c>
      <c r="E203" s="214" t="s">
        <v>1049</v>
      </c>
      <c r="F203" s="215" t="s">
        <v>1050</v>
      </c>
      <c r="G203" s="216" t="s">
        <v>742</v>
      </c>
      <c r="H203" s="217">
        <v>480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91</v>
      </c>
      <c r="AT203" s="224" t="s">
        <v>154</v>
      </c>
      <c r="AU203" s="224" t="s">
        <v>77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91</v>
      </c>
      <c r="BM203" s="224" t="s">
        <v>1051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1052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77</v>
      </c>
    </row>
    <row r="205" spans="1:65" s="2" customFormat="1" ht="16.5" customHeight="1">
      <c r="A205" s="39"/>
      <c r="B205" s="40"/>
      <c r="C205" s="213" t="s">
        <v>296</v>
      </c>
      <c r="D205" s="213" t="s">
        <v>154</v>
      </c>
      <c r="E205" s="214" t="s">
        <v>935</v>
      </c>
      <c r="F205" s="215" t="s">
        <v>936</v>
      </c>
      <c r="G205" s="216" t="s">
        <v>742</v>
      </c>
      <c r="H205" s="217">
        <v>4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91</v>
      </c>
      <c r="AT205" s="224" t="s">
        <v>154</v>
      </c>
      <c r="AU205" s="224" t="s">
        <v>77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84</v>
      </c>
      <c r="BK205" s="225">
        <f>ROUND(I205*H205,2)</f>
        <v>0</v>
      </c>
      <c r="BL205" s="18" t="s">
        <v>91</v>
      </c>
      <c r="BM205" s="224" t="s">
        <v>1053</v>
      </c>
    </row>
    <row r="206" spans="1:47" s="2" customFormat="1" ht="12">
      <c r="A206" s="39"/>
      <c r="B206" s="40"/>
      <c r="C206" s="41"/>
      <c r="D206" s="226" t="s">
        <v>160</v>
      </c>
      <c r="E206" s="41"/>
      <c r="F206" s="227" t="s">
        <v>936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160</v>
      </c>
      <c r="AU206" s="18" t="s">
        <v>77</v>
      </c>
    </row>
    <row r="207" spans="1:65" s="2" customFormat="1" ht="16.5" customHeight="1">
      <c r="A207" s="39"/>
      <c r="B207" s="40"/>
      <c r="C207" s="213" t="s">
        <v>302</v>
      </c>
      <c r="D207" s="213" t="s">
        <v>154</v>
      </c>
      <c r="E207" s="214" t="s">
        <v>937</v>
      </c>
      <c r="F207" s="215" t="s">
        <v>938</v>
      </c>
      <c r="G207" s="216" t="s">
        <v>742</v>
      </c>
      <c r="H207" s="217">
        <v>3120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91</v>
      </c>
      <c r="AT207" s="224" t="s">
        <v>154</v>
      </c>
      <c r="AU207" s="224" t="s">
        <v>77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91</v>
      </c>
      <c r="BM207" s="224" t="s">
        <v>1054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938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77</v>
      </c>
    </row>
    <row r="209" spans="1:65" s="2" customFormat="1" ht="16.5" customHeight="1">
      <c r="A209" s="39"/>
      <c r="B209" s="40"/>
      <c r="C209" s="213" t="s">
        <v>308</v>
      </c>
      <c r="D209" s="213" t="s">
        <v>154</v>
      </c>
      <c r="E209" s="214" t="s">
        <v>939</v>
      </c>
      <c r="F209" s="215" t="s">
        <v>940</v>
      </c>
      <c r="G209" s="216" t="s">
        <v>742</v>
      </c>
      <c r="H209" s="217">
        <v>880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91</v>
      </c>
      <c r="AT209" s="224" t="s">
        <v>154</v>
      </c>
      <c r="AU209" s="224" t="s">
        <v>77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84</v>
      </c>
      <c r="BK209" s="225">
        <f>ROUND(I209*H209,2)</f>
        <v>0</v>
      </c>
      <c r="BL209" s="18" t="s">
        <v>91</v>
      </c>
      <c r="BM209" s="224" t="s">
        <v>1055</v>
      </c>
    </row>
    <row r="210" spans="1:47" s="2" customFormat="1" ht="12">
      <c r="A210" s="39"/>
      <c r="B210" s="40"/>
      <c r="C210" s="41"/>
      <c r="D210" s="226" t="s">
        <v>160</v>
      </c>
      <c r="E210" s="41"/>
      <c r="F210" s="227" t="s">
        <v>940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160</v>
      </c>
      <c r="AU210" s="18" t="s">
        <v>77</v>
      </c>
    </row>
    <row r="211" spans="1:65" s="2" customFormat="1" ht="16.5" customHeight="1">
      <c r="A211" s="39"/>
      <c r="B211" s="40"/>
      <c r="C211" s="213" t="s">
        <v>314</v>
      </c>
      <c r="D211" s="213" t="s">
        <v>154</v>
      </c>
      <c r="E211" s="214" t="s">
        <v>941</v>
      </c>
      <c r="F211" s="215" t="s">
        <v>942</v>
      </c>
      <c r="G211" s="216" t="s">
        <v>742</v>
      </c>
      <c r="H211" s="217">
        <v>240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91</v>
      </c>
      <c r="AT211" s="224" t="s">
        <v>154</v>
      </c>
      <c r="AU211" s="224" t="s">
        <v>77</v>
      </c>
      <c r="AY211" s="18" t="s">
        <v>152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84</v>
      </c>
      <c r="BK211" s="225">
        <f>ROUND(I211*H211,2)</f>
        <v>0</v>
      </c>
      <c r="BL211" s="18" t="s">
        <v>91</v>
      </c>
      <c r="BM211" s="224" t="s">
        <v>1056</v>
      </c>
    </row>
    <row r="212" spans="1:47" s="2" customFormat="1" ht="12">
      <c r="A212" s="39"/>
      <c r="B212" s="40"/>
      <c r="C212" s="41"/>
      <c r="D212" s="226" t="s">
        <v>160</v>
      </c>
      <c r="E212" s="41"/>
      <c r="F212" s="227" t="s">
        <v>942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77</v>
      </c>
    </row>
    <row r="213" spans="1:65" s="2" customFormat="1" ht="16.5" customHeight="1">
      <c r="A213" s="39"/>
      <c r="B213" s="40"/>
      <c r="C213" s="213" t="s">
        <v>322</v>
      </c>
      <c r="D213" s="213" t="s">
        <v>154</v>
      </c>
      <c r="E213" s="214" t="s">
        <v>943</v>
      </c>
      <c r="F213" s="215" t="s">
        <v>944</v>
      </c>
      <c r="G213" s="216" t="s">
        <v>281</v>
      </c>
      <c r="H213" s="217">
        <v>405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91</v>
      </c>
      <c r="AT213" s="224" t="s">
        <v>154</v>
      </c>
      <c r="AU213" s="224" t="s">
        <v>77</v>
      </c>
      <c r="AY213" s="18" t="s">
        <v>152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84</v>
      </c>
      <c r="BK213" s="225">
        <f>ROUND(I213*H213,2)</f>
        <v>0</v>
      </c>
      <c r="BL213" s="18" t="s">
        <v>91</v>
      </c>
      <c r="BM213" s="224" t="s">
        <v>1057</v>
      </c>
    </row>
    <row r="214" spans="1:47" s="2" customFormat="1" ht="12">
      <c r="A214" s="39"/>
      <c r="B214" s="40"/>
      <c r="C214" s="41"/>
      <c r="D214" s="226" t="s">
        <v>160</v>
      </c>
      <c r="E214" s="41"/>
      <c r="F214" s="227" t="s">
        <v>944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160</v>
      </c>
      <c r="AU214" s="18" t="s">
        <v>77</v>
      </c>
    </row>
    <row r="215" spans="1:65" s="2" customFormat="1" ht="16.5" customHeight="1">
      <c r="A215" s="39"/>
      <c r="B215" s="40"/>
      <c r="C215" s="213" t="s">
        <v>330</v>
      </c>
      <c r="D215" s="213" t="s">
        <v>154</v>
      </c>
      <c r="E215" s="214" t="s">
        <v>945</v>
      </c>
      <c r="F215" s="215" t="s">
        <v>946</v>
      </c>
      <c r="G215" s="216" t="s">
        <v>281</v>
      </c>
      <c r="H215" s="217">
        <v>94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91</v>
      </c>
      <c r="AT215" s="224" t="s">
        <v>154</v>
      </c>
      <c r="AU215" s="224" t="s">
        <v>77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84</v>
      </c>
      <c r="BK215" s="225">
        <f>ROUND(I215*H215,2)</f>
        <v>0</v>
      </c>
      <c r="BL215" s="18" t="s">
        <v>91</v>
      </c>
      <c r="BM215" s="224" t="s">
        <v>1058</v>
      </c>
    </row>
    <row r="216" spans="1:47" s="2" customFormat="1" ht="12">
      <c r="A216" s="39"/>
      <c r="B216" s="40"/>
      <c r="C216" s="41"/>
      <c r="D216" s="226" t="s">
        <v>160</v>
      </c>
      <c r="E216" s="41"/>
      <c r="F216" s="227" t="s">
        <v>946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160</v>
      </c>
      <c r="AU216" s="18" t="s">
        <v>77</v>
      </c>
    </row>
    <row r="217" spans="1:65" s="2" customFormat="1" ht="16.5" customHeight="1">
      <c r="A217" s="39"/>
      <c r="B217" s="40"/>
      <c r="C217" s="213" t="s">
        <v>339</v>
      </c>
      <c r="D217" s="213" t="s">
        <v>154</v>
      </c>
      <c r="E217" s="214" t="s">
        <v>947</v>
      </c>
      <c r="F217" s="215" t="s">
        <v>948</v>
      </c>
      <c r="G217" s="216" t="s">
        <v>281</v>
      </c>
      <c r="H217" s="217">
        <v>68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91</v>
      </c>
      <c r="AT217" s="224" t="s">
        <v>154</v>
      </c>
      <c r="AU217" s="224" t="s">
        <v>77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84</v>
      </c>
      <c r="BK217" s="225">
        <f>ROUND(I217*H217,2)</f>
        <v>0</v>
      </c>
      <c r="BL217" s="18" t="s">
        <v>91</v>
      </c>
      <c r="BM217" s="224" t="s">
        <v>1059</v>
      </c>
    </row>
    <row r="218" spans="1:47" s="2" customFormat="1" ht="12">
      <c r="A218" s="39"/>
      <c r="B218" s="40"/>
      <c r="C218" s="41"/>
      <c r="D218" s="226" t="s">
        <v>160</v>
      </c>
      <c r="E218" s="41"/>
      <c r="F218" s="227" t="s">
        <v>948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77</v>
      </c>
    </row>
    <row r="219" spans="1:65" s="2" customFormat="1" ht="16.5" customHeight="1">
      <c r="A219" s="39"/>
      <c r="B219" s="40"/>
      <c r="C219" s="213" t="s">
        <v>348</v>
      </c>
      <c r="D219" s="213" t="s">
        <v>154</v>
      </c>
      <c r="E219" s="214" t="s">
        <v>1060</v>
      </c>
      <c r="F219" s="215" t="s">
        <v>1061</v>
      </c>
      <c r="G219" s="216" t="s">
        <v>281</v>
      </c>
      <c r="H219" s="217">
        <v>4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91</v>
      </c>
      <c r="AT219" s="224" t="s">
        <v>154</v>
      </c>
      <c r="AU219" s="224" t="s">
        <v>77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84</v>
      </c>
      <c r="BK219" s="225">
        <f>ROUND(I219*H219,2)</f>
        <v>0</v>
      </c>
      <c r="BL219" s="18" t="s">
        <v>91</v>
      </c>
      <c r="BM219" s="224" t="s">
        <v>1062</v>
      </c>
    </row>
    <row r="220" spans="1:47" s="2" customFormat="1" ht="12">
      <c r="A220" s="39"/>
      <c r="B220" s="40"/>
      <c r="C220" s="41"/>
      <c r="D220" s="226" t="s">
        <v>160</v>
      </c>
      <c r="E220" s="41"/>
      <c r="F220" s="227" t="s">
        <v>1061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77</v>
      </c>
    </row>
    <row r="221" spans="1:65" s="2" customFormat="1" ht="16.5" customHeight="1">
      <c r="A221" s="39"/>
      <c r="B221" s="40"/>
      <c r="C221" s="213" t="s">
        <v>520</v>
      </c>
      <c r="D221" s="213" t="s">
        <v>154</v>
      </c>
      <c r="E221" s="214" t="s">
        <v>949</v>
      </c>
      <c r="F221" s="215" t="s">
        <v>950</v>
      </c>
      <c r="G221" s="216" t="s">
        <v>281</v>
      </c>
      <c r="H221" s="217">
        <v>337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91</v>
      </c>
      <c r="AT221" s="224" t="s">
        <v>154</v>
      </c>
      <c r="AU221" s="224" t="s">
        <v>77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84</v>
      </c>
      <c r="BK221" s="225">
        <f>ROUND(I221*H221,2)</f>
        <v>0</v>
      </c>
      <c r="BL221" s="18" t="s">
        <v>91</v>
      </c>
      <c r="BM221" s="224" t="s">
        <v>1063</v>
      </c>
    </row>
    <row r="222" spans="1:47" s="2" customFormat="1" ht="12">
      <c r="A222" s="39"/>
      <c r="B222" s="40"/>
      <c r="C222" s="41"/>
      <c r="D222" s="226" t="s">
        <v>160</v>
      </c>
      <c r="E222" s="41"/>
      <c r="F222" s="227" t="s">
        <v>950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160</v>
      </c>
      <c r="AU222" s="18" t="s">
        <v>77</v>
      </c>
    </row>
    <row r="223" spans="1:65" s="2" customFormat="1" ht="16.5" customHeight="1">
      <c r="A223" s="39"/>
      <c r="B223" s="40"/>
      <c r="C223" s="213" t="s">
        <v>522</v>
      </c>
      <c r="D223" s="213" t="s">
        <v>154</v>
      </c>
      <c r="E223" s="214" t="s">
        <v>951</v>
      </c>
      <c r="F223" s="215" t="s">
        <v>952</v>
      </c>
      <c r="G223" s="216" t="s">
        <v>281</v>
      </c>
      <c r="H223" s="217">
        <v>106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91</v>
      </c>
      <c r="AT223" s="224" t="s">
        <v>154</v>
      </c>
      <c r="AU223" s="224" t="s">
        <v>77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84</v>
      </c>
      <c r="BK223" s="225">
        <f>ROUND(I223*H223,2)</f>
        <v>0</v>
      </c>
      <c r="BL223" s="18" t="s">
        <v>91</v>
      </c>
      <c r="BM223" s="224" t="s">
        <v>1064</v>
      </c>
    </row>
    <row r="224" spans="1:47" s="2" customFormat="1" ht="12">
      <c r="A224" s="39"/>
      <c r="B224" s="40"/>
      <c r="C224" s="41"/>
      <c r="D224" s="226" t="s">
        <v>160</v>
      </c>
      <c r="E224" s="41"/>
      <c r="F224" s="227" t="s">
        <v>952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160</v>
      </c>
      <c r="AU224" s="18" t="s">
        <v>77</v>
      </c>
    </row>
    <row r="225" spans="1:65" s="2" customFormat="1" ht="16.5" customHeight="1">
      <c r="A225" s="39"/>
      <c r="B225" s="40"/>
      <c r="C225" s="213" t="s">
        <v>524</v>
      </c>
      <c r="D225" s="213" t="s">
        <v>154</v>
      </c>
      <c r="E225" s="214" t="s">
        <v>953</v>
      </c>
      <c r="F225" s="215" t="s">
        <v>954</v>
      </c>
      <c r="G225" s="216" t="s">
        <v>281</v>
      </c>
      <c r="H225" s="217">
        <v>54</v>
      </c>
      <c r="I225" s="218"/>
      <c r="J225" s="219">
        <f>ROUND(I225*H225,2)</f>
        <v>0</v>
      </c>
      <c r="K225" s="215" t="s">
        <v>19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91</v>
      </c>
      <c r="AT225" s="224" t="s">
        <v>154</v>
      </c>
      <c r="AU225" s="224" t="s">
        <v>77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91</v>
      </c>
      <c r="BM225" s="224" t="s">
        <v>1065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954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77</v>
      </c>
    </row>
    <row r="227" spans="1:65" s="2" customFormat="1" ht="16.5" customHeight="1">
      <c r="A227" s="39"/>
      <c r="B227" s="40"/>
      <c r="C227" s="213" t="s">
        <v>1066</v>
      </c>
      <c r="D227" s="213" t="s">
        <v>154</v>
      </c>
      <c r="E227" s="214" t="s">
        <v>1133</v>
      </c>
      <c r="F227" s="215" t="s">
        <v>932</v>
      </c>
      <c r="G227" s="216" t="s">
        <v>742</v>
      </c>
      <c r="H227" s="217">
        <v>260</v>
      </c>
      <c r="I227" s="218"/>
      <c r="J227" s="219">
        <f>ROUND(I227*H227,2)</f>
        <v>0</v>
      </c>
      <c r="K227" s="215" t="s">
        <v>19</v>
      </c>
      <c r="L227" s="45"/>
      <c r="M227" s="220" t="s">
        <v>19</v>
      </c>
      <c r="N227" s="221" t="s">
        <v>45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91</v>
      </c>
      <c r="AT227" s="224" t="s">
        <v>154</v>
      </c>
      <c r="AU227" s="224" t="s">
        <v>77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84</v>
      </c>
      <c r="BK227" s="225">
        <f>ROUND(I227*H227,2)</f>
        <v>0</v>
      </c>
      <c r="BL227" s="18" t="s">
        <v>91</v>
      </c>
      <c r="BM227" s="224" t="s">
        <v>1134</v>
      </c>
    </row>
    <row r="228" spans="1:47" s="2" customFormat="1" ht="12">
      <c r="A228" s="39"/>
      <c r="B228" s="40"/>
      <c r="C228" s="41"/>
      <c r="D228" s="226" t="s">
        <v>160</v>
      </c>
      <c r="E228" s="41"/>
      <c r="F228" s="227" t="s">
        <v>932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160</v>
      </c>
      <c r="AU228" s="18" t="s">
        <v>77</v>
      </c>
    </row>
    <row r="229" spans="1:65" s="2" customFormat="1" ht="16.5" customHeight="1">
      <c r="A229" s="39"/>
      <c r="B229" s="40"/>
      <c r="C229" s="213" t="s">
        <v>852</v>
      </c>
      <c r="D229" s="213" t="s">
        <v>154</v>
      </c>
      <c r="E229" s="214" t="s">
        <v>1135</v>
      </c>
      <c r="F229" s="215" t="s">
        <v>1070</v>
      </c>
      <c r="G229" s="216" t="s">
        <v>742</v>
      </c>
      <c r="H229" s="217">
        <v>1100</v>
      </c>
      <c r="I229" s="218"/>
      <c r="J229" s="219">
        <f>ROUND(I229*H229,2)</f>
        <v>0</v>
      </c>
      <c r="K229" s="215" t="s">
        <v>19</v>
      </c>
      <c r="L229" s="45"/>
      <c r="M229" s="220" t="s">
        <v>19</v>
      </c>
      <c r="N229" s="221" t="s">
        <v>45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91</v>
      </c>
      <c r="AT229" s="224" t="s">
        <v>154</v>
      </c>
      <c r="AU229" s="224" t="s">
        <v>77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84</v>
      </c>
      <c r="BK229" s="225">
        <f>ROUND(I229*H229,2)</f>
        <v>0</v>
      </c>
      <c r="BL229" s="18" t="s">
        <v>91</v>
      </c>
      <c r="BM229" s="224" t="s">
        <v>1136</v>
      </c>
    </row>
    <row r="230" spans="1:47" s="2" customFormat="1" ht="12">
      <c r="A230" s="39"/>
      <c r="B230" s="40"/>
      <c r="C230" s="41"/>
      <c r="D230" s="226" t="s">
        <v>160</v>
      </c>
      <c r="E230" s="41"/>
      <c r="F230" s="227" t="s">
        <v>1070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160</v>
      </c>
      <c r="AU230" s="18" t="s">
        <v>77</v>
      </c>
    </row>
    <row r="231" spans="1:65" s="2" customFormat="1" ht="16.5" customHeight="1">
      <c r="A231" s="39"/>
      <c r="B231" s="40"/>
      <c r="C231" s="213" t="s">
        <v>1072</v>
      </c>
      <c r="D231" s="213" t="s">
        <v>154</v>
      </c>
      <c r="E231" s="214" t="s">
        <v>1137</v>
      </c>
      <c r="F231" s="215" t="s">
        <v>944</v>
      </c>
      <c r="G231" s="216" t="s">
        <v>281</v>
      </c>
      <c r="H231" s="217">
        <v>22</v>
      </c>
      <c r="I231" s="218"/>
      <c r="J231" s="219">
        <f>ROUND(I231*H231,2)</f>
        <v>0</v>
      </c>
      <c r="K231" s="215" t="s">
        <v>19</v>
      </c>
      <c r="L231" s="45"/>
      <c r="M231" s="220" t="s">
        <v>19</v>
      </c>
      <c r="N231" s="221" t="s">
        <v>45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91</v>
      </c>
      <c r="AT231" s="224" t="s">
        <v>154</v>
      </c>
      <c r="AU231" s="224" t="s">
        <v>77</v>
      </c>
      <c r="AY231" s="18" t="s">
        <v>152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84</v>
      </c>
      <c r="BK231" s="225">
        <f>ROUND(I231*H231,2)</f>
        <v>0</v>
      </c>
      <c r="BL231" s="18" t="s">
        <v>91</v>
      </c>
      <c r="BM231" s="224" t="s">
        <v>1138</v>
      </c>
    </row>
    <row r="232" spans="1:47" s="2" customFormat="1" ht="12">
      <c r="A232" s="39"/>
      <c r="B232" s="40"/>
      <c r="C232" s="41"/>
      <c r="D232" s="226" t="s">
        <v>160</v>
      </c>
      <c r="E232" s="41"/>
      <c r="F232" s="227" t="s">
        <v>944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160</v>
      </c>
      <c r="AU232" s="18" t="s">
        <v>77</v>
      </c>
    </row>
    <row r="233" spans="1:65" s="2" customFormat="1" ht="16.5" customHeight="1">
      <c r="A233" s="39"/>
      <c r="B233" s="40"/>
      <c r="C233" s="213" t="s">
        <v>856</v>
      </c>
      <c r="D233" s="213" t="s">
        <v>154</v>
      </c>
      <c r="E233" s="214" t="s">
        <v>1139</v>
      </c>
      <c r="F233" s="215" t="s">
        <v>1076</v>
      </c>
      <c r="G233" s="216" t="s">
        <v>281</v>
      </c>
      <c r="H233" s="217">
        <v>22</v>
      </c>
      <c r="I233" s="218"/>
      <c r="J233" s="219">
        <f>ROUND(I233*H233,2)</f>
        <v>0</v>
      </c>
      <c r="K233" s="215" t="s">
        <v>19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91</v>
      </c>
      <c r="AT233" s="224" t="s">
        <v>154</v>
      </c>
      <c r="AU233" s="224" t="s">
        <v>77</v>
      </c>
      <c r="AY233" s="18" t="s">
        <v>152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84</v>
      </c>
      <c r="BK233" s="225">
        <f>ROUND(I233*H233,2)</f>
        <v>0</v>
      </c>
      <c r="BL233" s="18" t="s">
        <v>91</v>
      </c>
      <c r="BM233" s="224" t="s">
        <v>1140</v>
      </c>
    </row>
    <row r="234" spans="1:47" s="2" customFormat="1" ht="12">
      <c r="A234" s="39"/>
      <c r="B234" s="40"/>
      <c r="C234" s="41"/>
      <c r="D234" s="226" t="s">
        <v>160</v>
      </c>
      <c r="E234" s="41"/>
      <c r="F234" s="227" t="s">
        <v>1076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160</v>
      </c>
      <c r="AU234" s="18" t="s">
        <v>77</v>
      </c>
    </row>
    <row r="235" spans="1:65" s="2" customFormat="1" ht="16.5" customHeight="1">
      <c r="A235" s="39"/>
      <c r="B235" s="40"/>
      <c r="C235" s="213" t="s">
        <v>1078</v>
      </c>
      <c r="D235" s="213" t="s">
        <v>154</v>
      </c>
      <c r="E235" s="214" t="s">
        <v>909</v>
      </c>
      <c r="F235" s="215" t="s">
        <v>1079</v>
      </c>
      <c r="G235" s="216" t="s">
        <v>281</v>
      </c>
      <c r="H235" s="217">
        <v>1</v>
      </c>
      <c r="I235" s="218"/>
      <c r="J235" s="219">
        <f>ROUND(I235*H235,2)</f>
        <v>0</v>
      </c>
      <c r="K235" s="215" t="s">
        <v>19</v>
      </c>
      <c r="L235" s="45"/>
      <c r="M235" s="220" t="s">
        <v>19</v>
      </c>
      <c r="N235" s="221" t="s">
        <v>45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91</v>
      </c>
      <c r="AT235" s="224" t="s">
        <v>154</v>
      </c>
      <c r="AU235" s="224" t="s">
        <v>77</v>
      </c>
      <c r="AY235" s="18" t="s">
        <v>152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84</v>
      </c>
      <c r="BK235" s="225">
        <f>ROUND(I235*H235,2)</f>
        <v>0</v>
      </c>
      <c r="BL235" s="18" t="s">
        <v>91</v>
      </c>
      <c r="BM235" s="224" t="s">
        <v>1141</v>
      </c>
    </row>
    <row r="236" spans="1:47" s="2" customFormat="1" ht="12">
      <c r="A236" s="39"/>
      <c r="B236" s="40"/>
      <c r="C236" s="41"/>
      <c r="D236" s="226" t="s">
        <v>160</v>
      </c>
      <c r="E236" s="41"/>
      <c r="F236" s="227" t="s">
        <v>1079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160</v>
      </c>
      <c r="AU236" s="18" t="s">
        <v>77</v>
      </c>
    </row>
    <row r="237" spans="1:65" s="2" customFormat="1" ht="16.5" customHeight="1">
      <c r="A237" s="39"/>
      <c r="B237" s="40"/>
      <c r="C237" s="213" t="s">
        <v>860</v>
      </c>
      <c r="D237" s="213" t="s">
        <v>154</v>
      </c>
      <c r="E237" s="214" t="s">
        <v>1081</v>
      </c>
      <c r="F237" s="215" t="s">
        <v>1082</v>
      </c>
      <c r="G237" s="216" t="s">
        <v>742</v>
      </c>
      <c r="H237" s="217">
        <v>22</v>
      </c>
      <c r="I237" s="218"/>
      <c r="J237" s="219">
        <f>ROUND(I237*H237,2)</f>
        <v>0</v>
      </c>
      <c r="K237" s="215" t="s">
        <v>19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91</v>
      </c>
      <c r="AT237" s="224" t="s">
        <v>154</v>
      </c>
      <c r="AU237" s="224" t="s">
        <v>77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84</v>
      </c>
      <c r="BK237" s="225">
        <f>ROUND(I237*H237,2)</f>
        <v>0</v>
      </c>
      <c r="BL237" s="18" t="s">
        <v>91</v>
      </c>
      <c r="BM237" s="224" t="s">
        <v>1142</v>
      </c>
    </row>
    <row r="238" spans="1:47" s="2" customFormat="1" ht="12">
      <c r="A238" s="39"/>
      <c r="B238" s="40"/>
      <c r="C238" s="41"/>
      <c r="D238" s="226" t="s">
        <v>160</v>
      </c>
      <c r="E238" s="41"/>
      <c r="F238" s="227" t="s">
        <v>1082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77</v>
      </c>
    </row>
    <row r="239" spans="1:63" s="12" customFormat="1" ht="25.9" customHeight="1">
      <c r="A239" s="12"/>
      <c r="B239" s="197"/>
      <c r="C239" s="198"/>
      <c r="D239" s="199" t="s">
        <v>72</v>
      </c>
      <c r="E239" s="200" t="s">
        <v>915</v>
      </c>
      <c r="F239" s="200" t="s">
        <v>916</v>
      </c>
      <c r="G239" s="198"/>
      <c r="H239" s="198"/>
      <c r="I239" s="201"/>
      <c r="J239" s="202">
        <f>BK239</f>
        <v>0</v>
      </c>
      <c r="K239" s="198"/>
      <c r="L239" s="203"/>
      <c r="M239" s="204"/>
      <c r="N239" s="205"/>
      <c r="O239" s="205"/>
      <c r="P239" s="206">
        <v>0</v>
      </c>
      <c r="Q239" s="205"/>
      <c r="R239" s="206">
        <v>0</v>
      </c>
      <c r="S239" s="205"/>
      <c r="T239" s="207"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77</v>
      </c>
      <c r="AT239" s="209" t="s">
        <v>72</v>
      </c>
      <c r="AU239" s="209" t="s">
        <v>73</v>
      </c>
      <c r="AY239" s="208" t="s">
        <v>152</v>
      </c>
      <c r="BK239" s="210">
        <v>0</v>
      </c>
    </row>
    <row r="240" spans="1:63" s="12" customFormat="1" ht="25.9" customHeight="1">
      <c r="A240" s="12"/>
      <c r="B240" s="197"/>
      <c r="C240" s="198"/>
      <c r="D240" s="199" t="s">
        <v>72</v>
      </c>
      <c r="E240" s="200" t="s">
        <v>929</v>
      </c>
      <c r="F240" s="200" t="s">
        <v>1033</v>
      </c>
      <c r="G240" s="198"/>
      <c r="H240" s="198"/>
      <c r="I240" s="201"/>
      <c r="J240" s="202">
        <f>BK240</f>
        <v>0</v>
      </c>
      <c r="K240" s="198"/>
      <c r="L240" s="203"/>
      <c r="M240" s="204"/>
      <c r="N240" s="205"/>
      <c r="O240" s="205"/>
      <c r="P240" s="206">
        <f>SUM(P241:P248)</f>
        <v>0</v>
      </c>
      <c r="Q240" s="205"/>
      <c r="R240" s="206">
        <f>SUM(R241:R248)</f>
        <v>0</v>
      </c>
      <c r="S240" s="205"/>
      <c r="T240" s="207">
        <f>SUM(T241:T248)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77</v>
      </c>
      <c r="AT240" s="209" t="s">
        <v>72</v>
      </c>
      <c r="AU240" s="209" t="s">
        <v>73</v>
      </c>
      <c r="AY240" s="208" t="s">
        <v>152</v>
      </c>
      <c r="BK240" s="210">
        <f>SUM(BK241:BK248)</f>
        <v>0</v>
      </c>
    </row>
    <row r="241" spans="1:65" s="2" customFormat="1" ht="16.5" customHeight="1">
      <c r="A241" s="39"/>
      <c r="B241" s="40"/>
      <c r="C241" s="213" t="s">
        <v>526</v>
      </c>
      <c r="D241" s="213" t="s">
        <v>154</v>
      </c>
      <c r="E241" s="214" t="s">
        <v>1084</v>
      </c>
      <c r="F241" s="215" t="s">
        <v>1085</v>
      </c>
      <c r="G241" s="216" t="s">
        <v>281</v>
      </c>
      <c r="H241" s="217">
        <v>1</v>
      </c>
      <c r="I241" s="218"/>
      <c r="J241" s="219">
        <f>ROUND(I241*H241,2)</f>
        <v>0</v>
      </c>
      <c r="K241" s="215" t="s">
        <v>19</v>
      </c>
      <c r="L241" s="45"/>
      <c r="M241" s="220" t="s">
        <v>19</v>
      </c>
      <c r="N241" s="221" t="s">
        <v>45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91</v>
      </c>
      <c r="AT241" s="224" t="s">
        <v>154</v>
      </c>
      <c r="AU241" s="224" t="s">
        <v>77</v>
      </c>
      <c r="AY241" s="18" t="s">
        <v>152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84</v>
      </c>
      <c r="BK241" s="225">
        <f>ROUND(I241*H241,2)</f>
        <v>0</v>
      </c>
      <c r="BL241" s="18" t="s">
        <v>91</v>
      </c>
      <c r="BM241" s="224" t="s">
        <v>1086</v>
      </c>
    </row>
    <row r="242" spans="1:47" s="2" customFormat="1" ht="12">
      <c r="A242" s="39"/>
      <c r="B242" s="40"/>
      <c r="C242" s="41"/>
      <c r="D242" s="226" t="s">
        <v>160</v>
      </c>
      <c r="E242" s="41"/>
      <c r="F242" s="227" t="s">
        <v>1085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160</v>
      </c>
      <c r="AU242" s="18" t="s">
        <v>77</v>
      </c>
    </row>
    <row r="243" spans="1:65" s="2" customFormat="1" ht="16.5" customHeight="1">
      <c r="A243" s="39"/>
      <c r="B243" s="40"/>
      <c r="C243" s="213" t="s">
        <v>531</v>
      </c>
      <c r="D243" s="213" t="s">
        <v>154</v>
      </c>
      <c r="E243" s="214" t="s">
        <v>1087</v>
      </c>
      <c r="F243" s="215" t="s">
        <v>1088</v>
      </c>
      <c r="G243" s="216" t="s">
        <v>281</v>
      </c>
      <c r="H243" s="217">
        <v>1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45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91</v>
      </c>
      <c r="AT243" s="224" t="s">
        <v>154</v>
      </c>
      <c r="AU243" s="224" t="s">
        <v>77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84</v>
      </c>
      <c r="BK243" s="225">
        <f>ROUND(I243*H243,2)</f>
        <v>0</v>
      </c>
      <c r="BL243" s="18" t="s">
        <v>91</v>
      </c>
      <c r="BM243" s="224" t="s">
        <v>1089</v>
      </c>
    </row>
    <row r="244" spans="1:47" s="2" customFormat="1" ht="12">
      <c r="A244" s="39"/>
      <c r="B244" s="40"/>
      <c r="C244" s="41"/>
      <c r="D244" s="226" t="s">
        <v>160</v>
      </c>
      <c r="E244" s="41"/>
      <c r="F244" s="227" t="s">
        <v>1088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77</v>
      </c>
    </row>
    <row r="245" spans="1:65" s="2" customFormat="1" ht="16.5" customHeight="1">
      <c r="A245" s="39"/>
      <c r="B245" s="40"/>
      <c r="C245" s="213" t="s">
        <v>533</v>
      </c>
      <c r="D245" s="213" t="s">
        <v>154</v>
      </c>
      <c r="E245" s="214" t="s">
        <v>957</v>
      </c>
      <c r="F245" s="215" t="s">
        <v>958</v>
      </c>
      <c r="G245" s="216" t="s">
        <v>281</v>
      </c>
      <c r="H245" s="217">
        <v>26</v>
      </c>
      <c r="I245" s="218"/>
      <c r="J245" s="219">
        <f>ROUND(I245*H245,2)</f>
        <v>0</v>
      </c>
      <c r="K245" s="215" t="s">
        <v>19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91</v>
      </c>
      <c r="AT245" s="224" t="s">
        <v>154</v>
      </c>
      <c r="AU245" s="224" t="s">
        <v>77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84</v>
      </c>
      <c r="BK245" s="225">
        <f>ROUND(I245*H245,2)</f>
        <v>0</v>
      </c>
      <c r="BL245" s="18" t="s">
        <v>91</v>
      </c>
      <c r="BM245" s="224" t="s">
        <v>1090</v>
      </c>
    </row>
    <row r="246" spans="1:47" s="2" customFormat="1" ht="12">
      <c r="A246" s="39"/>
      <c r="B246" s="40"/>
      <c r="C246" s="41"/>
      <c r="D246" s="226" t="s">
        <v>160</v>
      </c>
      <c r="E246" s="41"/>
      <c r="F246" s="227" t="s">
        <v>958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160</v>
      </c>
      <c r="AU246" s="18" t="s">
        <v>77</v>
      </c>
    </row>
    <row r="247" spans="1:65" s="2" customFormat="1" ht="16.5" customHeight="1">
      <c r="A247" s="39"/>
      <c r="B247" s="40"/>
      <c r="C247" s="213" t="s">
        <v>540</v>
      </c>
      <c r="D247" s="213" t="s">
        <v>154</v>
      </c>
      <c r="E247" s="214" t="s">
        <v>959</v>
      </c>
      <c r="F247" s="215" t="s">
        <v>960</v>
      </c>
      <c r="G247" s="216" t="s">
        <v>281</v>
      </c>
      <c r="H247" s="217">
        <v>78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45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91</v>
      </c>
      <c r="AT247" s="224" t="s">
        <v>154</v>
      </c>
      <c r="AU247" s="224" t="s">
        <v>77</v>
      </c>
      <c r="AY247" s="18" t="s">
        <v>152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84</v>
      </c>
      <c r="BK247" s="225">
        <f>ROUND(I247*H247,2)</f>
        <v>0</v>
      </c>
      <c r="BL247" s="18" t="s">
        <v>91</v>
      </c>
      <c r="BM247" s="224" t="s">
        <v>1091</v>
      </c>
    </row>
    <row r="248" spans="1:47" s="2" customFormat="1" ht="12">
      <c r="A248" s="39"/>
      <c r="B248" s="40"/>
      <c r="C248" s="41"/>
      <c r="D248" s="226" t="s">
        <v>160</v>
      </c>
      <c r="E248" s="41"/>
      <c r="F248" s="227" t="s">
        <v>960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160</v>
      </c>
      <c r="AU248" s="18" t="s">
        <v>77</v>
      </c>
    </row>
    <row r="249" spans="1:63" s="12" customFormat="1" ht="25.9" customHeight="1">
      <c r="A249" s="12"/>
      <c r="B249" s="197"/>
      <c r="C249" s="198"/>
      <c r="D249" s="199" t="s">
        <v>72</v>
      </c>
      <c r="E249" s="200" t="s">
        <v>961</v>
      </c>
      <c r="F249" s="200" t="s">
        <v>1038</v>
      </c>
      <c r="G249" s="198"/>
      <c r="H249" s="198"/>
      <c r="I249" s="201"/>
      <c r="J249" s="202">
        <f>BK249</f>
        <v>0</v>
      </c>
      <c r="K249" s="198"/>
      <c r="L249" s="203"/>
      <c r="M249" s="204"/>
      <c r="N249" s="205"/>
      <c r="O249" s="205"/>
      <c r="P249" s="206">
        <f>SUM(P250:P257)</f>
        <v>0</v>
      </c>
      <c r="Q249" s="205"/>
      <c r="R249" s="206">
        <f>SUM(R250:R257)</f>
        <v>0</v>
      </c>
      <c r="S249" s="205"/>
      <c r="T249" s="207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77</v>
      </c>
      <c r="AT249" s="209" t="s">
        <v>72</v>
      </c>
      <c r="AU249" s="209" t="s">
        <v>73</v>
      </c>
      <c r="AY249" s="208" t="s">
        <v>152</v>
      </c>
      <c r="BK249" s="210">
        <f>SUM(BK250:BK257)</f>
        <v>0</v>
      </c>
    </row>
    <row r="250" spans="1:65" s="2" customFormat="1" ht="16.5" customHeight="1">
      <c r="A250" s="39"/>
      <c r="B250" s="40"/>
      <c r="C250" s="213" t="s">
        <v>542</v>
      </c>
      <c r="D250" s="213" t="s">
        <v>154</v>
      </c>
      <c r="E250" s="214" t="s">
        <v>1084</v>
      </c>
      <c r="F250" s="215" t="s">
        <v>1085</v>
      </c>
      <c r="G250" s="216" t="s">
        <v>281</v>
      </c>
      <c r="H250" s="217">
        <v>1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91</v>
      </c>
      <c r="AT250" s="224" t="s">
        <v>154</v>
      </c>
      <c r="AU250" s="224" t="s">
        <v>77</v>
      </c>
      <c r="AY250" s="18" t="s">
        <v>152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84</v>
      </c>
      <c r="BK250" s="225">
        <f>ROUND(I250*H250,2)</f>
        <v>0</v>
      </c>
      <c r="BL250" s="18" t="s">
        <v>91</v>
      </c>
      <c r="BM250" s="224" t="s">
        <v>1092</v>
      </c>
    </row>
    <row r="251" spans="1:47" s="2" customFormat="1" ht="12">
      <c r="A251" s="39"/>
      <c r="B251" s="40"/>
      <c r="C251" s="41"/>
      <c r="D251" s="226" t="s">
        <v>160</v>
      </c>
      <c r="E251" s="41"/>
      <c r="F251" s="227" t="s">
        <v>1085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160</v>
      </c>
      <c r="AU251" s="18" t="s">
        <v>77</v>
      </c>
    </row>
    <row r="252" spans="1:65" s="2" customFormat="1" ht="16.5" customHeight="1">
      <c r="A252" s="39"/>
      <c r="B252" s="40"/>
      <c r="C252" s="213" t="s">
        <v>544</v>
      </c>
      <c r="D252" s="213" t="s">
        <v>154</v>
      </c>
      <c r="E252" s="214" t="s">
        <v>1087</v>
      </c>
      <c r="F252" s="215" t="s">
        <v>1088</v>
      </c>
      <c r="G252" s="216" t="s">
        <v>281</v>
      </c>
      <c r="H252" s="217">
        <v>1</v>
      </c>
      <c r="I252" s="218"/>
      <c r="J252" s="219">
        <f>ROUND(I252*H252,2)</f>
        <v>0</v>
      </c>
      <c r="K252" s="215" t="s">
        <v>19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91</v>
      </c>
      <c r="AT252" s="224" t="s">
        <v>154</v>
      </c>
      <c r="AU252" s="224" t="s">
        <v>77</v>
      </c>
      <c r="AY252" s="18" t="s">
        <v>152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84</v>
      </c>
      <c r="BK252" s="225">
        <f>ROUND(I252*H252,2)</f>
        <v>0</v>
      </c>
      <c r="BL252" s="18" t="s">
        <v>91</v>
      </c>
      <c r="BM252" s="224" t="s">
        <v>1093</v>
      </c>
    </row>
    <row r="253" spans="1:47" s="2" customFormat="1" ht="12">
      <c r="A253" s="39"/>
      <c r="B253" s="40"/>
      <c r="C253" s="41"/>
      <c r="D253" s="226" t="s">
        <v>160</v>
      </c>
      <c r="E253" s="41"/>
      <c r="F253" s="227" t="s">
        <v>1088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160</v>
      </c>
      <c r="AU253" s="18" t="s">
        <v>77</v>
      </c>
    </row>
    <row r="254" spans="1:65" s="2" customFormat="1" ht="16.5" customHeight="1">
      <c r="A254" s="39"/>
      <c r="B254" s="40"/>
      <c r="C254" s="213" t="s">
        <v>1094</v>
      </c>
      <c r="D254" s="213" t="s">
        <v>154</v>
      </c>
      <c r="E254" s="214" t="s">
        <v>957</v>
      </c>
      <c r="F254" s="215" t="s">
        <v>958</v>
      </c>
      <c r="G254" s="216" t="s">
        <v>281</v>
      </c>
      <c r="H254" s="217">
        <v>26</v>
      </c>
      <c r="I254" s="218"/>
      <c r="J254" s="219">
        <f>ROUND(I254*H254,2)</f>
        <v>0</v>
      </c>
      <c r="K254" s="215" t="s">
        <v>19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91</v>
      </c>
      <c r="AT254" s="224" t="s">
        <v>154</v>
      </c>
      <c r="AU254" s="224" t="s">
        <v>77</v>
      </c>
      <c r="AY254" s="18" t="s">
        <v>152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84</v>
      </c>
      <c r="BK254" s="225">
        <f>ROUND(I254*H254,2)</f>
        <v>0</v>
      </c>
      <c r="BL254" s="18" t="s">
        <v>91</v>
      </c>
      <c r="BM254" s="224" t="s">
        <v>1095</v>
      </c>
    </row>
    <row r="255" spans="1:47" s="2" customFormat="1" ht="12">
      <c r="A255" s="39"/>
      <c r="B255" s="40"/>
      <c r="C255" s="41"/>
      <c r="D255" s="226" t="s">
        <v>160</v>
      </c>
      <c r="E255" s="41"/>
      <c r="F255" s="227" t="s">
        <v>958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160</v>
      </c>
      <c r="AU255" s="18" t="s">
        <v>77</v>
      </c>
    </row>
    <row r="256" spans="1:65" s="2" customFormat="1" ht="16.5" customHeight="1">
      <c r="A256" s="39"/>
      <c r="B256" s="40"/>
      <c r="C256" s="213" t="s">
        <v>749</v>
      </c>
      <c r="D256" s="213" t="s">
        <v>154</v>
      </c>
      <c r="E256" s="214" t="s">
        <v>959</v>
      </c>
      <c r="F256" s="215" t="s">
        <v>960</v>
      </c>
      <c r="G256" s="216" t="s">
        <v>281</v>
      </c>
      <c r="H256" s="217">
        <v>78</v>
      </c>
      <c r="I256" s="218"/>
      <c r="J256" s="219">
        <f>ROUND(I256*H256,2)</f>
        <v>0</v>
      </c>
      <c r="K256" s="215" t="s">
        <v>19</v>
      </c>
      <c r="L256" s="45"/>
      <c r="M256" s="220" t="s">
        <v>19</v>
      </c>
      <c r="N256" s="221" t="s">
        <v>45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91</v>
      </c>
      <c r="AT256" s="224" t="s">
        <v>154</v>
      </c>
      <c r="AU256" s="224" t="s">
        <v>77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84</v>
      </c>
      <c r="BK256" s="225">
        <f>ROUND(I256*H256,2)</f>
        <v>0</v>
      </c>
      <c r="BL256" s="18" t="s">
        <v>91</v>
      </c>
      <c r="BM256" s="224" t="s">
        <v>1096</v>
      </c>
    </row>
    <row r="257" spans="1:47" s="2" customFormat="1" ht="12">
      <c r="A257" s="39"/>
      <c r="B257" s="40"/>
      <c r="C257" s="41"/>
      <c r="D257" s="226" t="s">
        <v>160</v>
      </c>
      <c r="E257" s="41"/>
      <c r="F257" s="227" t="s">
        <v>960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160</v>
      </c>
      <c r="AU257" s="18" t="s">
        <v>77</v>
      </c>
    </row>
    <row r="258" spans="1:63" s="12" customFormat="1" ht="25.9" customHeight="1">
      <c r="A258" s="12"/>
      <c r="B258" s="197"/>
      <c r="C258" s="198"/>
      <c r="D258" s="199" t="s">
        <v>72</v>
      </c>
      <c r="E258" s="200" t="s">
        <v>966</v>
      </c>
      <c r="F258" s="200" t="s">
        <v>1039</v>
      </c>
      <c r="G258" s="198"/>
      <c r="H258" s="198"/>
      <c r="I258" s="201"/>
      <c r="J258" s="202">
        <f>BK258</f>
        <v>0</v>
      </c>
      <c r="K258" s="198"/>
      <c r="L258" s="203"/>
      <c r="M258" s="204"/>
      <c r="N258" s="205"/>
      <c r="O258" s="205"/>
      <c r="P258" s="206">
        <f>SUM(P259:P266)</f>
        <v>0</v>
      </c>
      <c r="Q258" s="205"/>
      <c r="R258" s="206">
        <f>SUM(R259:R266)</f>
        <v>0</v>
      </c>
      <c r="S258" s="205"/>
      <c r="T258" s="207">
        <f>SUM(T259:T266)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77</v>
      </c>
      <c r="AT258" s="209" t="s">
        <v>72</v>
      </c>
      <c r="AU258" s="209" t="s">
        <v>73</v>
      </c>
      <c r="AY258" s="208" t="s">
        <v>152</v>
      </c>
      <c r="BK258" s="210">
        <f>SUM(BK259:BK266)</f>
        <v>0</v>
      </c>
    </row>
    <row r="259" spans="1:65" s="2" customFormat="1" ht="16.5" customHeight="1">
      <c r="A259" s="39"/>
      <c r="B259" s="40"/>
      <c r="C259" s="213" t="s">
        <v>1097</v>
      </c>
      <c r="D259" s="213" t="s">
        <v>154</v>
      </c>
      <c r="E259" s="214" t="s">
        <v>1084</v>
      </c>
      <c r="F259" s="215" t="s">
        <v>1085</v>
      </c>
      <c r="G259" s="216" t="s">
        <v>281</v>
      </c>
      <c r="H259" s="217">
        <v>1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91</v>
      </c>
      <c r="AT259" s="224" t="s">
        <v>154</v>
      </c>
      <c r="AU259" s="224" t="s">
        <v>77</v>
      </c>
      <c r="AY259" s="18" t="s">
        <v>152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84</v>
      </c>
      <c r="BK259" s="225">
        <f>ROUND(I259*H259,2)</f>
        <v>0</v>
      </c>
      <c r="BL259" s="18" t="s">
        <v>91</v>
      </c>
      <c r="BM259" s="224" t="s">
        <v>1098</v>
      </c>
    </row>
    <row r="260" spans="1:47" s="2" customFormat="1" ht="12">
      <c r="A260" s="39"/>
      <c r="B260" s="40"/>
      <c r="C260" s="41"/>
      <c r="D260" s="226" t="s">
        <v>160</v>
      </c>
      <c r="E260" s="41"/>
      <c r="F260" s="227" t="s">
        <v>1085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160</v>
      </c>
      <c r="AU260" s="18" t="s">
        <v>77</v>
      </c>
    </row>
    <row r="261" spans="1:65" s="2" customFormat="1" ht="16.5" customHeight="1">
      <c r="A261" s="39"/>
      <c r="B261" s="40"/>
      <c r="C261" s="213" t="s">
        <v>752</v>
      </c>
      <c r="D261" s="213" t="s">
        <v>154</v>
      </c>
      <c r="E261" s="214" t="s">
        <v>1087</v>
      </c>
      <c r="F261" s="215" t="s">
        <v>1088</v>
      </c>
      <c r="G261" s="216" t="s">
        <v>281</v>
      </c>
      <c r="H261" s="217">
        <v>1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91</v>
      </c>
      <c r="AT261" s="224" t="s">
        <v>154</v>
      </c>
      <c r="AU261" s="224" t="s">
        <v>77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84</v>
      </c>
      <c r="BK261" s="225">
        <f>ROUND(I261*H261,2)</f>
        <v>0</v>
      </c>
      <c r="BL261" s="18" t="s">
        <v>91</v>
      </c>
      <c r="BM261" s="224" t="s">
        <v>1099</v>
      </c>
    </row>
    <row r="262" spans="1:47" s="2" customFormat="1" ht="12">
      <c r="A262" s="39"/>
      <c r="B262" s="40"/>
      <c r="C262" s="41"/>
      <c r="D262" s="226" t="s">
        <v>160</v>
      </c>
      <c r="E262" s="41"/>
      <c r="F262" s="227" t="s">
        <v>1088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160</v>
      </c>
      <c r="AU262" s="18" t="s">
        <v>77</v>
      </c>
    </row>
    <row r="263" spans="1:65" s="2" customFormat="1" ht="16.5" customHeight="1">
      <c r="A263" s="39"/>
      <c r="B263" s="40"/>
      <c r="C263" s="213" t="s">
        <v>1100</v>
      </c>
      <c r="D263" s="213" t="s">
        <v>154</v>
      </c>
      <c r="E263" s="214" t="s">
        <v>957</v>
      </c>
      <c r="F263" s="215" t="s">
        <v>958</v>
      </c>
      <c r="G263" s="216" t="s">
        <v>281</v>
      </c>
      <c r="H263" s="217">
        <v>28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91</v>
      </c>
      <c r="AT263" s="224" t="s">
        <v>154</v>
      </c>
      <c r="AU263" s="224" t="s">
        <v>77</v>
      </c>
      <c r="AY263" s="18" t="s">
        <v>152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84</v>
      </c>
      <c r="BK263" s="225">
        <f>ROUND(I263*H263,2)</f>
        <v>0</v>
      </c>
      <c r="BL263" s="18" t="s">
        <v>91</v>
      </c>
      <c r="BM263" s="224" t="s">
        <v>1101</v>
      </c>
    </row>
    <row r="264" spans="1:47" s="2" customFormat="1" ht="12">
      <c r="A264" s="39"/>
      <c r="B264" s="40"/>
      <c r="C264" s="41"/>
      <c r="D264" s="226" t="s">
        <v>160</v>
      </c>
      <c r="E264" s="41"/>
      <c r="F264" s="227" t="s">
        <v>958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77</v>
      </c>
    </row>
    <row r="265" spans="1:65" s="2" customFormat="1" ht="16.5" customHeight="1">
      <c r="A265" s="39"/>
      <c r="B265" s="40"/>
      <c r="C265" s="213" t="s">
        <v>756</v>
      </c>
      <c r="D265" s="213" t="s">
        <v>154</v>
      </c>
      <c r="E265" s="214" t="s">
        <v>959</v>
      </c>
      <c r="F265" s="215" t="s">
        <v>960</v>
      </c>
      <c r="G265" s="216" t="s">
        <v>281</v>
      </c>
      <c r="H265" s="217">
        <v>84</v>
      </c>
      <c r="I265" s="218"/>
      <c r="J265" s="219">
        <f>ROUND(I265*H265,2)</f>
        <v>0</v>
      </c>
      <c r="K265" s="215" t="s">
        <v>19</v>
      </c>
      <c r="L265" s="45"/>
      <c r="M265" s="220" t="s">
        <v>19</v>
      </c>
      <c r="N265" s="221" t="s">
        <v>45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91</v>
      </c>
      <c r="AT265" s="224" t="s">
        <v>154</v>
      </c>
      <c r="AU265" s="224" t="s">
        <v>77</v>
      </c>
      <c r="AY265" s="18" t="s">
        <v>152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84</v>
      </c>
      <c r="BK265" s="225">
        <f>ROUND(I265*H265,2)</f>
        <v>0</v>
      </c>
      <c r="BL265" s="18" t="s">
        <v>91</v>
      </c>
      <c r="BM265" s="224" t="s">
        <v>1102</v>
      </c>
    </row>
    <row r="266" spans="1:47" s="2" customFormat="1" ht="12">
      <c r="A266" s="39"/>
      <c r="B266" s="40"/>
      <c r="C266" s="41"/>
      <c r="D266" s="226" t="s">
        <v>160</v>
      </c>
      <c r="E266" s="41"/>
      <c r="F266" s="227" t="s">
        <v>960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160</v>
      </c>
      <c r="AU266" s="18" t="s">
        <v>77</v>
      </c>
    </row>
    <row r="267" spans="1:63" s="12" customFormat="1" ht="25.9" customHeight="1">
      <c r="A267" s="12"/>
      <c r="B267" s="197"/>
      <c r="C267" s="198"/>
      <c r="D267" s="199" t="s">
        <v>72</v>
      </c>
      <c r="E267" s="200" t="s">
        <v>1103</v>
      </c>
      <c r="F267" s="200" t="s">
        <v>962</v>
      </c>
      <c r="G267" s="198"/>
      <c r="H267" s="198"/>
      <c r="I267" s="201"/>
      <c r="J267" s="202">
        <f>BK267</f>
        <v>0</v>
      </c>
      <c r="K267" s="198"/>
      <c r="L267" s="203"/>
      <c r="M267" s="204"/>
      <c r="N267" s="205"/>
      <c r="O267" s="205"/>
      <c r="P267" s="206">
        <f>SUM(P268:P269)</f>
        <v>0</v>
      </c>
      <c r="Q267" s="205"/>
      <c r="R267" s="206">
        <f>SUM(R268:R269)</f>
        <v>0</v>
      </c>
      <c r="S267" s="205"/>
      <c r="T267" s="207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8" t="s">
        <v>77</v>
      </c>
      <c r="AT267" s="209" t="s">
        <v>72</v>
      </c>
      <c r="AU267" s="209" t="s">
        <v>73</v>
      </c>
      <c r="AY267" s="208" t="s">
        <v>152</v>
      </c>
      <c r="BK267" s="210">
        <f>SUM(BK268:BK269)</f>
        <v>0</v>
      </c>
    </row>
    <row r="268" spans="1:65" s="2" customFormat="1" ht="16.5" customHeight="1">
      <c r="A268" s="39"/>
      <c r="B268" s="40"/>
      <c r="C268" s="213" t="s">
        <v>1104</v>
      </c>
      <c r="D268" s="213" t="s">
        <v>154</v>
      </c>
      <c r="E268" s="214" t="s">
        <v>963</v>
      </c>
      <c r="F268" s="215" t="s">
        <v>964</v>
      </c>
      <c r="G268" s="216" t="s">
        <v>965</v>
      </c>
      <c r="H268" s="217">
        <v>48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91</v>
      </c>
      <c r="AT268" s="224" t="s">
        <v>154</v>
      </c>
      <c r="AU268" s="224" t="s">
        <v>77</v>
      </c>
      <c r="AY268" s="18" t="s">
        <v>152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84</v>
      </c>
      <c r="BK268" s="225">
        <f>ROUND(I268*H268,2)</f>
        <v>0</v>
      </c>
      <c r="BL268" s="18" t="s">
        <v>91</v>
      </c>
      <c r="BM268" s="224" t="s">
        <v>1105</v>
      </c>
    </row>
    <row r="269" spans="1:47" s="2" customFormat="1" ht="12">
      <c r="A269" s="39"/>
      <c r="B269" s="40"/>
      <c r="C269" s="41"/>
      <c r="D269" s="226" t="s">
        <v>160</v>
      </c>
      <c r="E269" s="41"/>
      <c r="F269" s="227" t="s">
        <v>964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160</v>
      </c>
      <c r="AU269" s="18" t="s">
        <v>77</v>
      </c>
    </row>
    <row r="270" spans="1:63" s="12" customFormat="1" ht="25.9" customHeight="1">
      <c r="A270" s="12"/>
      <c r="B270" s="197"/>
      <c r="C270" s="198"/>
      <c r="D270" s="199" t="s">
        <v>72</v>
      </c>
      <c r="E270" s="200" t="s">
        <v>1106</v>
      </c>
      <c r="F270" s="200" t="s">
        <v>967</v>
      </c>
      <c r="G270" s="198"/>
      <c r="H270" s="198"/>
      <c r="I270" s="201"/>
      <c r="J270" s="202">
        <f>BK270</f>
        <v>0</v>
      </c>
      <c r="K270" s="198"/>
      <c r="L270" s="203"/>
      <c r="M270" s="204"/>
      <c r="N270" s="205"/>
      <c r="O270" s="205"/>
      <c r="P270" s="206">
        <f>SUM(P271:P274)</f>
        <v>0</v>
      </c>
      <c r="Q270" s="205"/>
      <c r="R270" s="206">
        <f>SUM(R271:R274)</f>
        <v>0</v>
      </c>
      <c r="S270" s="205"/>
      <c r="T270" s="207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8" t="s">
        <v>77</v>
      </c>
      <c r="AT270" s="209" t="s">
        <v>72</v>
      </c>
      <c r="AU270" s="209" t="s">
        <v>73</v>
      </c>
      <c r="AY270" s="208" t="s">
        <v>152</v>
      </c>
      <c r="BK270" s="210">
        <f>SUM(BK271:BK274)</f>
        <v>0</v>
      </c>
    </row>
    <row r="271" spans="1:65" s="2" customFormat="1" ht="16.5" customHeight="1">
      <c r="A271" s="39"/>
      <c r="B271" s="40"/>
      <c r="C271" s="213" t="s">
        <v>759</v>
      </c>
      <c r="D271" s="213" t="s">
        <v>154</v>
      </c>
      <c r="E271" s="214" t="s">
        <v>968</v>
      </c>
      <c r="F271" s="215" t="s">
        <v>969</v>
      </c>
      <c r="G271" s="216" t="s">
        <v>965</v>
      </c>
      <c r="H271" s="217">
        <v>32</v>
      </c>
      <c r="I271" s="218"/>
      <c r="J271" s="219">
        <f>ROUND(I271*H271,2)</f>
        <v>0</v>
      </c>
      <c r="K271" s="215" t="s">
        <v>19</v>
      </c>
      <c r="L271" s="45"/>
      <c r="M271" s="220" t="s">
        <v>19</v>
      </c>
      <c r="N271" s="221" t="s">
        <v>45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91</v>
      </c>
      <c r="AT271" s="224" t="s">
        <v>154</v>
      </c>
      <c r="AU271" s="224" t="s">
        <v>77</v>
      </c>
      <c r="AY271" s="18" t="s">
        <v>152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84</v>
      </c>
      <c r="BK271" s="225">
        <f>ROUND(I271*H271,2)</f>
        <v>0</v>
      </c>
      <c r="BL271" s="18" t="s">
        <v>91</v>
      </c>
      <c r="BM271" s="224" t="s">
        <v>1107</v>
      </c>
    </row>
    <row r="272" spans="1:47" s="2" customFormat="1" ht="12">
      <c r="A272" s="39"/>
      <c r="B272" s="40"/>
      <c r="C272" s="41"/>
      <c r="D272" s="226" t="s">
        <v>160</v>
      </c>
      <c r="E272" s="41"/>
      <c r="F272" s="227" t="s">
        <v>969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160</v>
      </c>
      <c r="AU272" s="18" t="s">
        <v>77</v>
      </c>
    </row>
    <row r="273" spans="1:65" s="2" customFormat="1" ht="16.5" customHeight="1">
      <c r="A273" s="39"/>
      <c r="B273" s="40"/>
      <c r="C273" s="213" t="s">
        <v>1108</v>
      </c>
      <c r="D273" s="213" t="s">
        <v>154</v>
      </c>
      <c r="E273" s="214" t="s">
        <v>970</v>
      </c>
      <c r="F273" s="215" t="s">
        <v>971</v>
      </c>
      <c r="G273" s="216" t="s">
        <v>965</v>
      </c>
      <c r="H273" s="217">
        <v>4</v>
      </c>
      <c r="I273" s="218"/>
      <c r="J273" s="219">
        <f>ROUND(I273*H273,2)</f>
        <v>0</v>
      </c>
      <c r="K273" s="215" t="s">
        <v>19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91</v>
      </c>
      <c r="AT273" s="224" t="s">
        <v>154</v>
      </c>
      <c r="AU273" s="224" t="s">
        <v>77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91</v>
      </c>
      <c r="BM273" s="224" t="s">
        <v>1109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971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77</v>
      </c>
    </row>
    <row r="275" spans="1:63" s="12" customFormat="1" ht="25.9" customHeight="1">
      <c r="A275" s="12"/>
      <c r="B275" s="197"/>
      <c r="C275" s="198"/>
      <c r="D275" s="199" t="s">
        <v>72</v>
      </c>
      <c r="E275" s="200" t="s">
        <v>335</v>
      </c>
      <c r="F275" s="200" t="s">
        <v>336</v>
      </c>
      <c r="G275" s="198"/>
      <c r="H275" s="198"/>
      <c r="I275" s="201"/>
      <c r="J275" s="202">
        <f>BK275</f>
        <v>0</v>
      </c>
      <c r="K275" s="198"/>
      <c r="L275" s="203"/>
      <c r="M275" s="204"/>
      <c r="N275" s="205"/>
      <c r="O275" s="205"/>
      <c r="P275" s="206">
        <f>SUM(P276:P285)</f>
        <v>0</v>
      </c>
      <c r="Q275" s="205"/>
      <c r="R275" s="206">
        <f>SUM(R276:R285)</f>
        <v>0</v>
      </c>
      <c r="S275" s="205"/>
      <c r="T275" s="207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94</v>
      </c>
      <c r="AT275" s="209" t="s">
        <v>72</v>
      </c>
      <c r="AU275" s="209" t="s">
        <v>73</v>
      </c>
      <c r="AY275" s="208" t="s">
        <v>152</v>
      </c>
      <c r="BK275" s="210">
        <f>SUM(BK276:BK285)</f>
        <v>0</v>
      </c>
    </row>
    <row r="276" spans="1:65" s="2" customFormat="1" ht="16.5" customHeight="1">
      <c r="A276" s="39"/>
      <c r="B276" s="40"/>
      <c r="C276" s="213" t="s">
        <v>1143</v>
      </c>
      <c r="D276" s="213" t="s">
        <v>154</v>
      </c>
      <c r="E276" s="214" t="s">
        <v>1110</v>
      </c>
      <c r="F276" s="215" t="s">
        <v>973</v>
      </c>
      <c r="G276" s="216" t="s">
        <v>974</v>
      </c>
      <c r="H276" s="217">
        <v>1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343</v>
      </c>
      <c r="AT276" s="224" t="s">
        <v>154</v>
      </c>
      <c r="AU276" s="224" t="s">
        <v>77</v>
      </c>
      <c r="AY276" s="18" t="s">
        <v>152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84</v>
      </c>
      <c r="BK276" s="225">
        <f>ROUND(I276*H276,2)</f>
        <v>0</v>
      </c>
      <c r="BL276" s="18" t="s">
        <v>343</v>
      </c>
      <c r="BM276" s="224" t="s">
        <v>1144</v>
      </c>
    </row>
    <row r="277" spans="1:47" s="2" customFormat="1" ht="12">
      <c r="A277" s="39"/>
      <c r="B277" s="40"/>
      <c r="C277" s="41"/>
      <c r="D277" s="226" t="s">
        <v>160</v>
      </c>
      <c r="E277" s="41"/>
      <c r="F277" s="227" t="s">
        <v>976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160</v>
      </c>
      <c r="AU277" s="18" t="s">
        <v>77</v>
      </c>
    </row>
    <row r="278" spans="1:65" s="2" customFormat="1" ht="16.5" customHeight="1">
      <c r="A278" s="39"/>
      <c r="B278" s="40"/>
      <c r="C278" s="213" t="s">
        <v>863</v>
      </c>
      <c r="D278" s="213" t="s">
        <v>154</v>
      </c>
      <c r="E278" s="214" t="s">
        <v>1113</v>
      </c>
      <c r="F278" s="215" t="s">
        <v>978</v>
      </c>
      <c r="G278" s="216" t="s">
        <v>974</v>
      </c>
      <c r="H278" s="217">
        <v>1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343</v>
      </c>
      <c r="AT278" s="224" t="s">
        <v>154</v>
      </c>
      <c r="AU278" s="224" t="s">
        <v>77</v>
      </c>
      <c r="AY278" s="18" t="s">
        <v>152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84</v>
      </c>
      <c r="BK278" s="225">
        <f>ROUND(I278*H278,2)</f>
        <v>0</v>
      </c>
      <c r="BL278" s="18" t="s">
        <v>343</v>
      </c>
      <c r="BM278" s="224" t="s">
        <v>1145</v>
      </c>
    </row>
    <row r="279" spans="1:47" s="2" customFormat="1" ht="12">
      <c r="A279" s="39"/>
      <c r="B279" s="40"/>
      <c r="C279" s="41"/>
      <c r="D279" s="226" t="s">
        <v>160</v>
      </c>
      <c r="E279" s="41"/>
      <c r="F279" s="227" t="s">
        <v>976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160</v>
      </c>
      <c r="AU279" s="18" t="s">
        <v>77</v>
      </c>
    </row>
    <row r="280" spans="1:65" s="2" customFormat="1" ht="16.5" customHeight="1">
      <c r="A280" s="39"/>
      <c r="B280" s="40"/>
      <c r="C280" s="213" t="s">
        <v>1146</v>
      </c>
      <c r="D280" s="213" t="s">
        <v>154</v>
      </c>
      <c r="E280" s="214" t="s">
        <v>1115</v>
      </c>
      <c r="F280" s="215" t="s">
        <v>981</v>
      </c>
      <c r="G280" s="216" t="s">
        <v>974</v>
      </c>
      <c r="H280" s="217">
        <v>1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343</v>
      </c>
      <c r="AT280" s="224" t="s">
        <v>154</v>
      </c>
      <c r="AU280" s="224" t="s">
        <v>77</v>
      </c>
      <c r="AY280" s="18" t="s">
        <v>152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84</v>
      </c>
      <c r="BK280" s="225">
        <f>ROUND(I280*H280,2)</f>
        <v>0</v>
      </c>
      <c r="BL280" s="18" t="s">
        <v>343</v>
      </c>
      <c r="BM280" s="224" t="s">
        <v>1147</v>
      </c>
    </row>
    <row r="281" spans="1:47" s="2" customFormat="1" ht="12">
      <c r="A281" s="39"/>
      <c r="B281" s="40"/>
      <c r="C281" s="41"/>
      <c r="D281" s="226" t="s">
        <v>160</v>
      </c>
      <c r="E281" s="41"/>
      <c r="F281" s="227" t="s">
        <v>976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77</v>
      </c>
    </row>
    <row r="282" spans="1:65" s="2" customFormat="1" ht="16.5" customHeight="1">
      <c r="A282" s="39"/>
      <c r="B282" s="40"/>
      <c r="C282" s="213" t="s">
        <v>864</v>
      </c>
      <c r="D282" s="213" t="s">
        <v>154</v>
      </c>
      <c r="E282" s="214" t="s">
        <v>1118</v>
      </c>
      <c r="F282" s="215" t="s">
        <v>984</v>
      </c>
      <c r="G282" s="216" t="s">
        <v>974</v>
      </c>
      <c r="H282" s="217">
        <v>1</v>
      </c>
      <c r="I282" s="218"/>
      <c r="J282" s="219">
        <f>ROUND(I282*H282,2)</f>
        <v>0</v>
      </c>
      <c r="K282" s="215" t="s">
        <v>19</v>
      </c>
      <c r="L282" s="45"/>
      <c r="M282" s="220" t="s">
        <v>19</v>
      </c>
      <c r="N282" s="221" t="s">
        <v>45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343</v>
      </c>
      <c r="AT282" s="224" t="s">
        <v>154</v>
      </c>
      <c r="AU282" s="224" t="s">
        <v>77</v>
      </c>
      <c r="AY282" s="18" t="s">
        <v>152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84</v>
      </c>
      <c r="BK282" s="225">
        <f>ROUND(I282*H282,2)</f>
        <v>0</v>
      </c>
      <c r="BL282" s="18" t="s">
        <v>343</v>
      </c>
      <c r="BM282" s="224" t="s">
        <v>1148</v>
      </c>
    </row>
    <row r="283" spans="1:47" s="2" customFormat="1" ht="12">
      <c r="A283" s="39"/>
      <c r="B283" s="40"/>
      <c r="C283" s="41"/>
      <c r="D283" s="226" t="s">
        <v>160</v>
      </c>
      <c r="E283" s="41"/>
      <c r="F283" s="227" t="s">
        <v>976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160</v>
      </c>
      <c r="AU283" s="18" t="s">
        <v>77</v>
      </c>
    </row>
    <row r="284" spans="1:65" s="2" customFormat="1" ht="16.5" customHeight="1">
      <c r="A284" s="39"/>
      <c r="B284" s="40"/>
      <c r="C284" s="213" t="s">
        <v>1149</v>
      </c>
      <c r="D284" s="213" t="s">
        <v>154</v>
      </c>
      <c r="E284" s="214" t="s">
        <v>1120</v>
      </c>
      <c r="F284" s="215" t="s">
        <v>987</v>
      </c>
      <c r="G284" s="216" t="s">
        <v>974</v>
      </c>
      <c r="H284" s="217">
        <v>1</v>
      </c>
      <c r="I284" s="218"/>
      <c r="J284" s="219">
        <f>ROUND(I284*H284,2)</f>
        <v>0</v>
      </c>
      <c r="K284" s="215" t="s">
        <v>19</v>
      </c>
      <c r="L284" s="45"/>
      <c r="M284" s="220" t="s">
        <v>19</v>
      </c>
      <c r="N284" s="221" t="s">
        <v>45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343</v>
      </c>
      <c r="AT284" s="224" t="s">
        <v>154</v>
      </c>
      <c r="AU284" s="224" t="s">
        <v>77</v>
      </c>
      <c r="AY284" s="18" t="s">
        <v>152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84</v>
      </c>
      <c r="BK284" s="225">
        <f>ROUND(I284*H284,2)</f>
        <v>0</v>
      </c>
      <c r="BL284" s="18" t="s">
        <v>343</v>
      </c>
      <c r="BM284" s="224" t="s">
        <v>1150</v>
      </c>
    </row>
    <row r="285" spans="1:47" s="2" customFormat="1" ht="12">
      <c r="A285" s="39"/>
      <c r="B285" s="40"/>
      <c r="C285" s="41"/>
      <c r="D285" s="226" t="s">
        <v>160</v>
      </c>
      <c r="E285" s="41"/>
      <c r="F285" s="227" t="s">
        <v>987</v>
      </c>
      <c r="G285" s="41"/>
      <c r="H285" s="41"/>
      <c r="I285" s="228"/>
      <c r="J285" s="41"/>
      <c r="K285" s="41"/>
      <c r="L285" s="45"/>
      <c r="M285" s="265"/>
      <c r="N285" s="266"/>
      <c r="O285" s="267"/>
      <c r="P285" s="267"/>
      <c r="Q285" s="267"/>
      <c r="R285" s="267"/>
      <c r="S285" s="267"/>
      <c r="T285" s="268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160</v>
      </c>
      <c r="AU285" s="18" t="s">
        <v>77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99:K28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872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1151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ROUND((SUM(BE100:BE285)),2)</f>
        <v>0</v>
      </c>
      <c r="G35" s="39"/>
      <c r="H35" s="39"/>
      <c r="I35" s="158">
        <v>0.21</v>
      </c>
      <c r="J35" s="157">
        <f>ROUND(((SUM(BE100:BE285))*I35),2)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ROUND((SUM(BF100:BF285)),2)</f>
        <v>0</v>
      </c>
      <c r="G36" s="39"/>
      <c r="H36" s="39"/>
      <c r="I36" s="158">
        <v>0.15</v>
      </c>
      <c r="J36" s="157">
        <f>ROUND(((SUM(BF100:BF285))*I36),2)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ROUND((SUM(BG100:BG285)),2)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ROUND((SUM(BH100:BH285)),2)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ROUND((SUM(BI100:BI285)),2)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872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4 - 4NP-položky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874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875</v>
      </c>
      <c r="E65" s="178"/>
      <c r="F65" s="178"/>
      <c r="G65" s="178"/>
      <c r="H65" s="178"/>
      <c r="I65" s="178"/>
      <c r="J65" s="179">
        <f>J102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876</v>
      </c>
      <c r="E66" s="178"/>
      <c r="F66" s="178"/>
      <c r="G66" s="178"/>
      <c r="H66" s="178"/>
      <c r="I66" s="178"/>
      <c r="J66" s="179">
        <f>J153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990</v>
      </c>
      <c r="E67" s="178"/>
      <c r="F67" s="178"/>
      <c r="G67" s="178"/>
      <c r="H67" s="178"/>
      <c r="I67" s="178"/>
      <c r="J67" s="179">
        <f>J154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991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992</v>
      </c>
      <c r="E69" s="178"/>
      <c r="F69" s="178"/>
      <c r="G69" s="178"/>
      <c r="H69" s="178"/>
      <c r="I69" s="178"/>
      <c r="J69" s="179">
        <f>J184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993</v>
      </c>
      <c r="E70" s="178"/>
      <c r="F70" s="178"/>
      <c r="G70" s="178"/>
      <c r="H70" s="178"/>
      <c r="I70" s="178"/>
      <c r="J70" s="179">
        <f>J199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875</v>
      </c>
      <c r="E71" s="178"/>
      <c r="F71" s="178"/>
      <c r="G71" s="178"/>
      <c r="H71" s="178"/>
      <c r="I71" s="178"/>
      <c r="J71" s="179">
        <f>J200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876</v>
      </c>
      <c r="E72" s="178"/>
      <c r="F72" s="178"/>
      <c r="G72" s="178"/>
      <c r="H72" s="178"/>
      <c r="I72" s="178"/>
      <c r="J72" s="179">
        <f>J239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990</v>
      </c>
      <c r="E73" s="178"/>
      <c r="F73" s="178"/>
      <c r="G73" s="178"/>
      <c r="H73" s="178"/>
      <c r="I73" s="178"/>
      <c r="J73" s="179">
        <f>J240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991</v>
      </c>
      <c r="E74" s="178"/>
      <c r="F74" s="178"/>
      <c r="G74" s="178"/>
      <c r="H74" s="178"/>
      <c r="I74" s="178"/>
      <c r="J74" s="179">
        <f>J249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5"/>
      <c r="C75" s="176"/>
      <c r="D75" s="177" t="s">
        <v>992</v>
      </c>
      <c r="E75" s="178"/>
      <c r="F75" s="178"/>
      <c r="G75" s="178"/>
      <c r="H75" s="178"/>
      <c r="I75" s="178"/>
      <c r="J75" s="179">
        <f>J258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5"/>
      <c r="C76" s="176"/>
      <c r="D76" s="177" t="s">
        <v>994</v>
      </c>
      <c r="E76" s="178"/>
      <c r="F76" s="178"/>
      <c r="G76" s="178"/>
      <c r="H76" s="178"/>
      <c r="I76" s="178"/>
      <c r="J76" s="179">
        <f>J267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5"/>
      <c r="C77" s="176"/>
      <c r="D77" s="177" t="s">
        <v>995</v>
      </c>
      <c r="E77" s="178"/>
      <c r="F77" s="178"/>
      <c r="G77" s="178"/>
      <c r="H77" s="178"/>
      <c r="I77" s="178"/>
      <c r="J77" s="179">
        <f>J270</f>
        <v>0</v>
      </c>
      <c r="K77" s="176"/>
      <c r="L77" s="18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75"/>
      <c r="C78" s="176"/>
      <c r="D78" s="177" t="s">
        <v>134</v>
      </c>
      <c r="E78" s="178"/>
      <c r="F78" s="178"/>
      <c r="G78" s="178"/>
      <c r="H78" s="178"/>
      <c r="I78" s="178"/>
      <c r="J78" s="179">
        <f>J275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137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0" t="str">
        <f>E7</f>
        <v>Čtyřlístek- udržovací práce DBS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116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872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118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4 - 4NP-položky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Ostrava</v>
      </c>
      <c r="G94" s="41"/>
      <c r="H94" s="41"/>
      <c r="I94" s="33" t="s">
        <v>23</v>
      </c>
      <c r="J94" s="73" t="str">
        <f>IF(J14="","",J14)</f>
        <v>19. 11. 2021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Čtyřlístek</v>
      </c>
      <c r="G96" s="41"/>
      <c r="H96" s="41"/>
      <c r="I96" s="33" t="s">
        <v>33</v>
      </c>
      <c r="J96" s="37" t="str">
        <f>E23</f>
        <v xml:space="preserve"> 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33" t="s">
        <v>36</v>
      </c>
      <c r="J97" s="37" t="str">
        <f>E26</f>
        <v xml:space="preserve"> 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138</v>
      </c>
      <c r="D99" s="189" t="s">
        <v>58</v>
      </c>
      <c r="E99" s="189" t="s">
        <v>54</v>
      </c>
      <c r="F99" s="189" t="s">
        <v>55</v>
      </c>
      <c r="G99" s="189" t="s">
        <v>139</v>
      </c>
      <c r="H99" s="189" t="s">
        <v>140</v>
      </c>
      <c r="I99" s="189" t="s">
        <v>141</v>
      </c>
      <c r="J99" s="189" t="s">
        <v>122</v>
      </c>
      <c r="K99" s="190" t="s">
        <v>142</v>
      </c>
      <c r="L99" s="191"/>
      <c r="M99" s="93" t="s">
        <v>19</v>
      </c>
      <c r="N99" s="94" t="s">
        <v>43</v>
      </c>
      <c r="O99" s="94" t="s">
        <v>143</v>
      </c>
      <c r="P99" s="94" t="s">
        <v>144</v>
      </c>
      <c r="Q99" s="94" t="s">
        <v>145</v>
      </c>
      <c r="R99" s="94" t="s">
        <v>146</v>
      </c>
      <c r="S99" s="94" t="s">
        <v>147</v>
      </c>
      <c r="T99" s="95" t="s">
        <v>148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149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P101+P102+P153+P154+P169+P184+P199+P200+P239+P240+P249+P258+P267+P270+P275</f>
        <v>0</v>
      </c>
      <c r="Q100" s="97"/>
      <c r="R100" s="194">
        <f>R101+R102+R153+R154+R169+R184+R199+R200+R239+R240+R249+R258+R267+R270+R275</f>
        <v>0</v>
      </c>
      <c r="S100" s="97"/>
      <c r="T100" s="195">
        <f>T101+T102+T153+T154+T169+T184+T199+T200+T239+T240+T249+T258+T267+T270+T275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72</v>
      </c>
      <c r="AU100" s="18" t="s">
        <v>123</v>
      </c>
      <c r="BK100" s="196">
        <f>BK101+BK102+BK153+BK154+BK169+BK184+BK199+BK200+BK239+BK240+BK249+BK258+BK267+BK270+BK275</f>
        <v>0</v>
      </c>
    </row>
    <row r="101" spans="1:63" s="12" customFormat="1" ht="25.9" customHeight="1">
      <c r="A101" s="12"/>
      <c r="B101" s="197"/>
      <c r="C101" s="198"/>
      <c r="D101" s="199" t="s">
        <v>72</v>
      </c>
      <c r="E101" s="200" t="s">
        <v>880</v>
      </c>
      <c r="F101" s="200" t="s">
        <v>881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v>0</v>
      </c>
      <c r="Q101" s="205"/>
      <c r="R101" s="206">
        <v>0</v>
      </c>
      <c r="S101" s="205"/>
      <c r="T101" s="207"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77</v>
      </c>
      <c r="AT101" s="209" t="s">
        <v>72</v>
      </c>
      <c r="AU101" s="209" t="s">
        <v>73</v>
      </c>
      <c r="AY101" s="208" t="s">
        <v>152</v>
      </c>
      <c r="BK101" s="210">
        <v>0</v>
      </c>
    </row>
    <row r="102" spans="1:63" s="12" customFormat="1" ht="25.9" customHeight="1">
      <c r="A102" s="12"/>
      <c r="B102" s="197"/>
      <c r="C102" s="198"/>
      <c r="D102" s="199" t="s">
        <v>72</v>
      </c>
      <c r="E102" s="200" t="s">
        <v>882</v>
      </c>
      <c r="F102" s="200" t="s">
        <v>883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SUM(P103:P152)</f>
        <v>0</v>
      </c>
      <c r="Q102" s="205"/>
      <c r="R102" s="206">
        <f>SUM(R103:R152)</f>
        <v>0</v>
      </c>
      <c r="S102" s="205"/>
      <c r="T102" s="207">
        <f>SUM(T103:T152)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77</v>
      </c>
      <c r="AT102" s="209" t="s">
        <v>72</v>
      </c>
      <c r="AU102" s="209" t="s">
        <v>73</v>
      </c>
      <c r="AY102" s="208" t="s">
        <v>152</v>
      </c>
      <c r="BK102" s="210">
        <f>SUM(BK103:BK152)</f>
        <v>0</v>
      </c>
    </row>
    <row r="103" spans="1:65" s="2" customFormat="1" ht="16.5" customHeight="1">
      <c r="A103" s="39"/>
      <c r="B103" s="40"/>
      <c r="C103" s="213" t="s">
        <v>77</v>
      </c>
      <c r="D103" s="213" t="s">
        <v>154</v>
      </c>
      <c r="E103" s="214" t="s">
        <v>996</v>
      </c>
      <c r="F103" s="215" t="s">
        <v>997</v>
      </c>
      <c r="G103" s="216" t="s">
        <v>742</v>
      </c>
      <c r="H103" s="217">
        <v>320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</v>
      </c>
      <c r="AT103" s="224" t="s">
        <v>154</v>
      </c>
      <c r="AU103" s="224" t="s">
        <v>77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84</v>
      </c>
      <c r="BK103" s="225">
        <f>ROUND(I103*H103,2)</f>
        <v>0</v>
      </c>
      <c r="BL103" s="18" t="s">
        <v>91</v>
      </c>
      <c r="BM103" s="224" t="s">
        <v>84</v>
      </c>
    </row>
    <row r="104" spans="1:47" s="2" customFormat="1" ht="12">
      <c r="A104" s="39"/>
      <c r="B104" s="40"/>
      <c r="C104" s="41"/>
      <c r="D104" s="226" t="s">
        <v>160</v>
      </c>
      <c r="E104" s="41"/>
      <c r="F104" s="227" t="s">
        <v>997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77</v>
      </c>
    </row>
    <row r="105" spans="1:65" s="2" customFormat="1" ht="16.5" customHeight="1">
      <c r="A105" s="39"/>
      <c r="B105" s="40"/>
      <c r="C105" s="213" t="s">
        <v>84</v>
      </c>
      <c r="D105" s="213" t="s">
        <v>154</v>
      </c>
      <c r="E105" s="214" t="s">
        <v>998</v>
      </c>
      <c r="F105" s="215" t="s">
        <v>999</v>
      </c>
      <c r="G105" s="216" t="s">
        <v>742</v>
      </c>
      <c r="H105" s="217">
        <v>450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77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91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999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77</v>
      </c>
    </row>
    <row r="107" spans="1:65" s="2" customFormat="1" ht="16.5" customHeight="1">
      <c r="A107" s="39"/>
      <c r="B107" s="40"/>
      <c r="C107" s="213" t="s">
        <v>88</v>
      </c>
      <c r="D107" s="213" t="s">
        <v>154</v>
      </c>
      <c r="E107" s="214" t="s">
        <v>1000</v>
      </c>
      <c r="F107" s="215" t="s">
        <v>1001</v>
      </c>
      <c r="G107" s="216" t="s">
        <v>742</v>
      </c>
      <c r="H107" s="217">
        <v>4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91</v>
      </c>
      <c r="AT107" s="224" t="s">
        <v>154</v>
      </c>
      <c r="AU107" s="224" t="s">
        <v>77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84</v>
      </c>
      <c r="BK107" s="225">
        <f>ROUND(I107*H107,2)</f>
        <v>0</v>
      </c>
      <c r="BL107" s="18" t="s">
        <v>91</v>
      </c>
      <c r="BM107" s="224" t="s">
        <v>97</v>
      </c>
    </row>
    <row r="108" spans="1:47" s="2" customFormat="1" ht="12">
      <c r="A108" s="39"/>
      <c r="B108" s="40"/>
      <c r="C108" s="41"/>
      <c r="D108" s="226" t="s">
        <v>160</v>
      </c>
      <c r="E108" s="41"/>
      <c r="F108" s="227" t="s">
        <v>1002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160</v>
      </c>
      <c r="AU108" s="18" t="s">
        <v>77</v>
      </c>
    </row>
    <row r="109" spans="1:65" s="2" customFormat="1" ht="16.5" customHeight="1">
      <c r="A109" s="39"/>
      <c r="B109" s="40"/>
      <c r="C109" s="213" t="s">
        <v>91</v>
      </c>
      <c r="D109" s="213" t="s">
        <v>154</v>
      </c>
      <c r="E109" s="214" t="s">
        <v>891</v>
      </c>
      <c r="F109" s="215" t="s">
        <v>892</v>
      </c>
      <c r="G109" s="216" t="s">
        <v>742</v>
      </c>
      <c r="H109" s="217">
        <v>2830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77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84</v>
      </c>
      <c r="BK109" s="225">
        <f>ROUND(I109*H109,2)</f>
        <v>0</v>
      </c>
      <c r="BL109" s="18" t="s">
        <v>91</v>
      </c>
      <c r="BM109" s="224" t="s">
        <v>624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893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77</v>
      </c>
    </row>
    <row r="111" spans="1:65" s="2" customFormat="1" ht="16.5" customHeight="1">
      <c r="A111" s="39"/>
      <c r="B111" s="40"/>
      <c r="C111" s="213" t="s">
        <v>94</v>
      </c>
      <c r="D111" s="213" t="s">
        <v>154</v>
      </c>
      <c r="E111" s="214" t="s">
        <v>894</v>
      </c>
      <c r="F111" s="215" t="s">
        <v>895</v>
      </c>
      <c r="G111" s="216" t="s">
        <v>742</v>
      </c>
      <c r="H111" s="217">
        <v>980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77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84</v>
      </c>
      <c r="BK111" s="225">
        <f>ROUND(I111*H111,2)</f>
        <v>0</v>
      </c>
      <c r="BL111" s="18" t="s">
        <v>91</v>
      </c>
      <c r="BM111" s="224" t="s">
        <v>203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896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77</v>
      </c>
    </row>
    <row r="113" spans="1:65" s="2" customFormat="1" ht="16.5" customHeight="1">
      <c r="A113" s="39"/>
      <c r="B113" s="40"/>
      <c r="C113" s="213" t="s">
        <v>97</v>
      </c>
      <c r="D113" s="213" t="s">
        <v>154</v>
      </c>
      <c r="E113" s="214" t="s">
        <v>897</v>
      </c>
      <c r="F113" s="215" t="s">
        <v>898</v>
      </c>
      <c r="G113" s="216" t="s">
        <v>742</v>
      </c>
      <c r="H113" s="217">
        <v>240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91</v>
      </c>
      <c r="AT113" s="224" t="s">
        <v>154</v>
      </c>
      <c r="AU113" s="224" t="s">
        <v>77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84</v>
      </c>
      <c r="BK113" s="225">
        <f>ROUND(I113*H113,2)</f>
        <v>0</v>
      </c>
      <c r="BL113" s="18" t="s">
        <v>91</v>
      </c>
      <c r="BM113" s="224" t="s">
        <v>216</v>
      </c>
    </row>
    <row r="114" spans="1:47" s="2" customFormat="1" ht="12">
      <c r="A114" s="39"/>
      <c r="B114" s="40"/>
      <c r="C114" s="41"/>
      <c r="D114" s="226" t="s">
        <v>160</v>
      </c>
      <c r="E114" s="41"/>
      <c r="F114" s="227" t="s">
        <v>898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160</v>
      </c>
      <c r="AU114" s="18" t="s">
        <v>77</v>
      </c>
    </row>
    <row r="115" spans="1:65" s="2" customFormat="1" ht="16.5" customHeight="1">
      <c r="A115" s="39"/>
      <c r="B115" s="40"/>
      <c r="C115" s="213" t="s">
        <v>100</v>
      </c>
      <c r="D115" s="213" t="s">
        <v>154</v>
      </c>
      <c r="E115" s="214" t="s">
        <v>1003</v>
      </c>
      <c r="F115" s="215" t="s">
        <v>1004</v>
      </c>
      <c r="G115" s="216" t="s">
        <v>281</v>
      </c>
      <c r="H115" s="217">
        <v>288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77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228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1004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77</v>
      </c>
    </row>
    <row r="117" spans="1:65" s="2" customFormat="1" ht="16.5" customHeight="1">
      <c r="A117" s="39"/>
      <c r="B117" s="40"/>
      <c r="C117" s="213" t="s">
        <v>624</v>
      </c>
      <c r="D117" s="213" t="s">
        <v>154</v>
      </c>
      <c r="E117" s="214" t="s">
        <v>901</v>
      </c>
      <c r="F117" s="215" t="s">
        <v>902</v>
      </c>
      <c r="G117" s="216" t="s">
        <v>281</v>
      </c>
      <c r="H117" s="217">
        <v>164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91</v>
      </c>
      <c r="AT117" s="224" t="s">
        <v>154</v>
      </c>
      <c r="AU117" s="224" t="s">
        <v>77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84</v>
      </c>
      <c r="BK117" s="225">
        <f>ROUND(I117*H117,2)</f>
        <v>0</v>
      </c>
      <c r="BL117" s="18" t="s">
        <v>91</v>
      </c>
      <c r="BM117" s="224" t="s">
        <v>241</v>
      </c>
    </row>
    <row r="118" spans="1:47" s="2" customFormat="1" ht="12">
      <c r="A118" s="39"/>
      <c r="B118" s="40"/>
      <c r="C118" s="41"/>
      <c r="D118" s="226" t="s">
        <v>160</v>
      </c>
      <c r="E118" s="41"/>
      <c r="F118" s="227" t="s">
        <v>902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160</v>
      </c>
      <c r="AU118" s="18" t="s">
        <v>77</v>
      </c>
    </row>
    <row r="119" spans="1:65" s="2" customFormat="1" ht="16.5" customHeight="1">
      <c r="A119" s="39"/>
      <c r="B119" s="40"/>
      <c r="C119" s="213" t="s">
        <v>188</v>
      </c>
      <c r="D119" s="213" t="s">
        <v>154</v>
      </c>
      <c r="E119" s="214" t="s">
        <v>903</v>
      </c>
      <c r="F119" s="215" t="s">
        <v>904</v>
      </c>
      <c r="G119" s="216" t="s">
        <v>281</v>
      </c>
      <c r="H119" s="217">
        <v>810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77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258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904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77</v>
      </c>
    </row>
    <row r="121" spans="1:65" s="2" customFormat="1" ht="16.5" customHeight="1">
      <c r="A121" s="39"/>
      <c r="B121" s="40"/>
      <c r="C121" s="213" t="s">
        <v>203</v>
      </c>
      <c r="D121" s="213" t="s">
        <v>154</v>
      </c>
      <c r="E121" s="214" t="s">
        <v>905</v>
      </c>
      <c r="F121" s="215" t="s">
        <v>906</v>
      </c>
      <c r="G121" s="216" t="s">
        <v>281</v>
      </c>
      <c r="H121" s="217">
        <v>68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91</v>
      </c>
      <c r="AT121" s="224" t="s">
        <v>154</v>
      </c>
      <c r="AU121" s="224" t="s">
        <v>77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84</v>
      </c>
      <c r="BK121" s="225">
        <f>ROUND(I121*H121,2)</f>
        <v>0</v>
      </c>
      <c r="BL121" s="18" t="s">
        <v>91</v>
      </c>
      <c r="BM121" s="224" t="s">
        <v>271</v>
      </c>
    </row>
    <row r="122" spans="1:47" s="2" customFormat="1" ht="12">
      <c r="A122" s="39"/>
      <c r="B122" s="40"/>
      <c r="C122" s="41"/>
      <c r="D122" s="226" t="s">
        <v>160</v>
      </c>
      <c r="E122" s="41"/>
      <c r="F122" s="227" t="s">
        <v>906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160</v>
      </c>
      <c r="AU122" s="18" t="s">
        <v>77</v>
      </c>
    </row>
    <row r="123" spans="1:65" s="2" customFormat="1" ht="16.5" customHeight="1">
      <c r="A123" s="39"/>
      <c r="B123" s="40"/>
      <c r="C123" s="213" t="s">
        <v>210</v>
      </c>
      <c r="D123" s="213" t="s">
        <v>154</v>
      </c>
      <c r="E123" s="214" t="s">
        <v>1005</v>
      </c>
      <c r="F123" s="215" t="s">
        <v>1006</v>
      </c>
      <c r="G123" s="216" t="s">
        <v>281</v>
      </c>
      <c r="H123" s="217">
        <v>3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91</v>
      </c>
      <c r="AT123" s="224" t="s">
        <v>154</v>
      </c>
      <c r="AU123" s="224" t="s">
        <v>77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84</v>
      </c>
      <c r="BK123" s="225">
        <f>ROUND(I123*H123,2)</f>
        <v>0</v>
      </c>
      <c r="BL123" s="18" t="s">
        <v>91</v>
      </c>
      <c r="BM123" s="224" t="s">
        <v>395</v>
      </c>
    </row>
    <row r="124" spans="1:47" s="2" customFormat="1" ht="12">
      <c r="A124" s="39"/>
      <c r="B124" s="40"/>
      <c r="C124" s="41"/>
      <c r="D124" s="226" t="s">
        <v>160</v>
      </c>
      <c r="E124" s="41"/>
      <c r="F124" s="227" t="s">
        <v>1006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160</v>
      </c>
      <c r="AU124" s="18" t="s">
        <v>77</v>
      </c>
    </row>
    <row r="125" spans="1:65" s="2" customFormat="1" ht="16.5" customHeight="1">
      <c r="A125" s="39"/>
      <c r="B125" s="40"/>
      <c r="C125" s="213" t="s">
        <v>216</v>
      </c>
      <c r="D125" s="213" t="s">
        <v>154</v>
      </c>
      <c r="E125" s="214" t="s">
        <v>907</v>
      </c>
      <c r="F125" s="215" t="s">
        <v>908</v>
      </c>
      <c r="G125" s="216" t="s">
        <v>281</v>
      </c>
      <c r="H125" s="217">
        <v>252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</v>
      </c>
      <c r="AT125" s="224" t="s">
        <v>154</v>
      </c>
      <c r="AU125" s="224" t="s">
        <v>77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91</v>
      </c>
      <c r="BM125" s="224" t="s">
        <v>644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908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77</v>
      </c>
    </row>
    <row r="127" spans="1:65" s="2" customFormat="1" ht="16.5" customHeight="1">
      <c r="A127" s="39"/>
      <c r="B127" s="40"/>
      <c r="C127" s="213" t="s">
        <v>222</v>
      </c>
      <c r="D127" s="213" t="s">
        <v>154</v>
      </c>
      <c r="E127" s="214" t="s">
        <v>1007</v>
      </c>
      <c r="F127" s="215" t="s">
        <v>1008</v>
      </c>
      <c r="G127" s="216" t="s">
        <v>281</v>
      </c>
      <c r="H127" s="217">
        <v>36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77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401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1008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77</v>
      </c>
    </row>
    <row r="129" spans="1:65" s="2" customFormat="1" ht="16.5" customHeight="1">
      <c r="A129" s="39"/>
      <c r="B129" s="40"/>
      <c r="C129" s="213" t="s">
        <v>228</v>
      </c>
      <c r="D129" s="213" t="s">
        <v>154</v>
      </c>
      <c r="E129" s="214" t="s">
        <v>1009</v>
      </c>
      <c r="F129" s="215" t="s">
        <v>1010</v>
      </c>
      <c r="G129" s="216" t="s">
        <v>281</v>
      </c>
      <c r="H129" s="217">
        <v>40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77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414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1010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77</v>
      </c>
    </row>
    <row r="131" spans="1:65" s="2" customFormat="1" ht="16.5" customHeight="1">
      <c r="A131" s="39"/>
      <c r="B131" s="40"/>
      <c r="C131" s="213" t="s">
        <v>8</v>
      </c>
      <c r="D131" s="213" t="s">
        <v>154</v>
      </c>
      <c r="E131" s="214" t="s">
        <v>911</v>
      </c>
      <c r="F131" s="215" t="s">
        <v>912</v>
      </c>
      <c r="G131" s="216" t="s">
        <v>281</v>
      </c>
      <c r="H131" s="217">
        <v>24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77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84</v>
      </c>
      <c r="BK131" s="225">
        <f>ROUND(I131*H131,2)</f>
        <v>0</v>
      </c>
      <c r="BL131" s="18" t="s">
        <v>91</v>
      </c>
      <c r="BM131" s="224" t="s">
        <v>425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912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77</v>
      </c>
    </row>
    <row r="133" spans="1:65" s="2" customFormat="1" ht="16.5" customHeight="1">
      <c r="A133" s="39"/>
      <c r="B133" s="40"/>
      <c r="C133" s="213" t="s">
        <v>241</v>
      </c>
      <c r="D133" s="213" t="s">
        <v>154</v>
      </c>
      <c r="E133" s="214" t="s">
        <v>1011</v>
      </c>
      <c r="F133" s="215" t="s">
        <v>1012</v>
      </c>
      <c r="G133" s="216" t="s">
        <v>281</v>
      </c>
      <c r="H133" s="217">
        <v>40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91</v>
      </c>
      <c r="AT133" s="224" t="s">
        <v>154</v>
      </c>
      <c r="AU133" s="224" t="s">
        <v>77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84</v>
      </c>
      <c r="BK133" s="225">
        <f>ROUND(I133*H133,2)</f>
        <v>0</v>
      </c>
      <c r="BL133" s="18" t="s">
        <v>91</v>
      </c>
      <c r="BM133" s="224" t="s">
        <v>262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1012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77</v>
      </c>
    </row>
    <row r="135" spans="1:65" s="2" customFormat="1" ht="16.5" customHeight="1">
      <c r="A135" s="39"/>
      <c r="B135" s="40"/>
      <c r="C135" s="213" t="s">
        <v>251</v>
      </c>
      <c r="D135" s="213" t="s">
        <v>154</v>
      </c>
      <c r="E135" s="214" t="s">
        <v>913</v>
      </c>
      <c r="F135" s="215" t="s">
        <v>914</v>
      </c>
      <c r="G135" s="216" t="s">
        <v>281</v>
      </c>
      <c r="H135" s="217">
        <v>27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77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451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914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77</v>
      </c>
    </row>
    <row r="137" spans="1:65" s="2" customFormat="1" ht="16.5" customHeight="1">
      <c r="A137" s="39"/>
      <c r="B137" s="40"/>
      <c r="C137" s="213" t="s">
        <v>258</v>
      </c>
      <c r="D137" s="213" t="s">
        <v>154</v>
      </c>
      <c r="E137" s="214" t="s">
        <v>1013</v>
      </c>
      <c r="F137" s="215" t="s">
        <v>1014</v>
      </c>
      <c r="G137" s="216" t="s">
        <v>281</v>
      </c>
      <c r="H137" s="217">
        <v>18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91</v>
      </c>
      <c r="AT137" s="224" t="s">
        <v>154</v>
      </c>
      <c r="AU137" s="224" t="s">
        <v>77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84</v>
      </c>
      <c r="BK137" s="225">
        <f>ROUND(I137*H137,2)</f>
        <v>0</v>
      </c>
      <c r="BL137" s="18" t="s">
        <v>91</v>
      </c>
      <c r="BM137" s="224" t="s">
        <v>456</v>
      </c>
    </row>
    <row r="138" spans="1:47" s="2" customFormat="1" ht="12">
      <c r="A138" s="39"/>
      <c r="B138" s="40"/>
      <c r="C138" s="41"/>
      <c r="D138" s="226" t="s">
        <v>160</v>
      </c>
      <c r="E138" s="41"/>
      <c r="F138" s="227" t="s">
        <v>1014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160</v>
      </c>
      <c r="AU138" s="18" t="s">
        <v>77</v>
      </c>
    </row>
    <row r="139" spans="1:65" s="2" customFormat="1" ht="16.5" customHeight="1">
      <c r="A139" s="39"/>
      <c r="B139" s="40"/>
      <c r="C139" s="213" t="s">
        <v>789</v>
      </c>
      <c r="D139" s="213" t="s">
        <v>154</v>
      </c>
      <c r="E139" s="214" t="s">
        <v>884</v>
      </c>
      <c r="F139" s="215" t="s">
        <v>885</v>
      </c>
      <c r="G139" s="216" t="s">
        <v>742</v>
      </c>
      <c r="H139" s="217">
        <v>220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91</v>
      </c>
      <c r="AT139" s="224" t="s">
        <v>154</v>
      </c>
      <c r="AU139" s="224" t="s">
        <v>77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84</v>
      </c>
      <c r="BK139" s="225">
        <f>ROUND(I139*H139,2)</f>
        <v>0</v>
      </c>
      <c r="BL139" s="18" t="s">
        <v>91</v>
      </c>
      <c r="BM139" s="224" t="s">
        <v>1152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885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77</v>
      </c>
    </row>
    <row r="141" spans="1:65" s="2" customFormat="1" ht="16.5" customHeight="1">
      <c r="A141" s="39"/>
      <c r="B141" s="40"/>
      <c r="C141" s="213" t="s">
        <v>1016</v>
      </c>
      <c r="D141" s="213" t="s">
        <v>154</v>
      </c>
      <c r="E141" s="214" t="s">
        <v>886</v>
      </c>
      <c r="F141" s="215" t="s">
        <v>1017</v>
      </c>
      <c r="G141" s="216" t="s">
        <v>742</v>
      </c>
      <c r="H141" s="217">
        <v>1000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77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1153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1017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77</v>
      </c>
    </row>
    <row r="143" spans="1:65" s="2" customFormat="1" ht="16.5" customHeight="1">
      <c r="A143" s="39"/>
      <c r="B143" s="40"/>
      <c r="C143" s="213" t="s">
        <v>790</v>
      </c>
      <c r="D143" s="213" t="s">
        <v>154</v>
      </c>
      <c r="E143" s="214" t="s">
        <v>888</v>
      </c>
      <c r="F143" s="215" t="s">
        <v>1004</v>
      </c>
      <c r="G143" s="216" t="s">
        <v>281</v>
      </c>
      <c r="H143" s="217">
        <v>20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91</v>
      </c>
      <c r="AT143" s="224" t="s">
        <v>154</v>
      </c>
      <c r="AU143" s="224" t="s">
        <v>77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84</v>
      </c>
      <c r="BK143" s="225">
        <f>ROUND(I143*H143,2)</f>
        <v>0</v>
      </c>
      <c r="BL143" s="18" t="s">
        <v>91</v>
      </c>
      <c r="BM143" s="224" t="s">
        <v>1154</v>
      </c>
    </row>
    <row r="144" spans="1:47" s="2" customFormat="1" ht="12">
      <c r="A144" s="39"/>
      <c r="B144" s="40"/>
      <c r="C144" s="41"/>
      <c r="D144" s="226" t="s">
        <v>160</v>
      </c>
      <c r="E144" s="41"/>
      <c r="F144" s="227" t="s">
        <v>1004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160</v>
      </c>
      <c r="AU144" s="18" t="s">
        <v>77</v>
      </c>
    </row>
    <row r="145" spans="1:65" s="2" customFormat="1" ht="16.5" customHeight="1">
      <c r="A145" s="39"/>
      <c r="B145" s="40"/>
      <c r="C145" s="213" t="s">
        <v>1020</v>
      </c>
      <c r="D145" s="213" t="s">
        <v>154</v>
      </c>
      <c r="E145" s="214" t="s">
        <v>1126</v>
      </c>
      <c r="F145" s="215" t="s">
        <v>1022</v>
      </c>
      <c r="G145" s="216" t="s">
        <v>281</v>
      </c>
      <c r="H145" s="217">
        <v>20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91</v>
      </c>
      <c r="AT145" s="224" t="s">
        <v>154</v>
      </c>
      <c r="AU145" s="224" t="s">
        <v>77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91</v>
      </c>
      <c r="BM145" s="224" t="s">
        <v>1155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1022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77</v>
      </c>
    </row>
    <row r="147" spans="1:65" s="2" customFormat="1" ht="16.5" customHeight="1">
      <c r="A147" s="39"/>
      <c r="B147" s="40"/>
      <c r="C147" s="213" t="s">
        <v>792</v>
      </c>
      <c r="D147" s="213" t="s">
        <v>154</v>
      </c>
      <c r="E147" s="214" t="s">
        <v>1128</v>
      </c>
      <c r="F147" s="215" t="s">
        <v>1025</v>
      </c>
      <c r="G147" s="216" t="s">
        <v>281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91</v>
      </c>
      <c r="AT147" s="224" t="s">
        <v>154</v>
      </c>
      <c r="AU147" s="224" t="s">
        <v>77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84</v>
      </c>
      <c r="BK147" s="225">
        <f>ROUND(I147*H147,2)</f>
        <v>0</v>
      </c>
      <c r="BL147" s="18" t="s">
        <v>91</v>
      </c>
      <c r="BM147" s="224" t="s">
        <v>1156</v>
      </c>
    </row>
    <row r="148" spans="1:47" s="2" customFormat="1" ht="12">
      <c r="A148" s="39"/>
      <c r="B148" s="40"/>
      <c r="C148" s="41"/>
      <c r="D148" s="226" t="s">
        <v>160</v>
      </c>
      <c r="E148" s="41"/>
      <c r="F148" s="227" t="s">
        <v>1025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77</v>
      </c>
    </row>
    <row r="149" spans="1:65" s="2" customFormat="1" ht="16.5" customHeight="1">
      <c r="A149" s="39"/>
      <c r="B149" s="40"/>
      <c r="C149" s="213" t="s">
        <v>1027</v>
      </c>
      <c r="D149" s="213" t="s">
        <v>154</v>
      </c>
      <c r="E149" s="214" t="s">
        <v>1130</v>
      </c>
      <c r="F149" s="215" t="s">
        <v>1029</v>
      </c>
      <c r="G149" s="216" t="s">
        <v>281</v>
      </c>
      <c r="H149" s="217">
        <v>1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91</v>
      </c>
      <c r="AT149" s="224" t="s">
        <v>154</v>
      </c>
      <c r="AU149" s="224" t="s">
        <v>77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84</v>
      </c>
      <c r="BK149" s="225">
        <f>ROUND(I149*H149,2)</f>
        <v>0</v>
      </c>
      <c r="BL149" s="18" t="s">
        <v>91</v>
      </c>
      <c r="BM149" s="224" t="s">
        <v>1157</v>
      </c>
    </row>
    <row r="150" spans="1:47" s="2" customFormat="1" ht="12">
      <c r="A150" s="39"/>
      <c r="B150" s="40"/>
      <c r="C150" s="41"/>
      <c r="D150" s="226" t="s">
        <v>160</v>
      </c>
      <c r="E150" s="41"/>
      <c r="F150" s="227" t="s">
        <v>1029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77</v>
      </c>
    </row>
    <row r="151" spans="1:65" s="2" customFormat="1" ht="16.5" customHeight="1">
      <c r="A151" s="39"/>
      <c r="B151" s="40"/>
      <c r="C151" s="213" t="s">
        <v>793</v>
      </c>
      <c r="D151" s="213" t="s">
        <v>154</v>
      </c>
      <c r="E151" s="214" t="s">
        <v>899</v>
      </c>
      <c r="F151" s="215" t="s">
        <v>1031</v>
      </c>
      <c r="G151" s="216" t="s">
        <v>281</v>
      </c>
      <c r="H151" s="217">
        <v>3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91</v>
      </c>
      <c r="AT151" s="224" t="s">
        <v>154</v>
      </c>
      <c r="AU151" s="224" t="s">
        <v>77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84</v>
      </c>
      <c r="BK151" s="225">
        <f>ROUND(I151*H151,2)</f>
        <v>0</v>
      </c>
      <c r="BL151" s="18" t="s">
        <v>91</v>
      </c>
      <c r="BM151" s="224" t="s">
        <v>1158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1031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77</v>
      </c>
    </row>
    <row r="153" spans="1:63" s="12" customFormat="1" ht="25.9" customHeight="1">
      <c r="A153" s="12"/>
      <c r="B153" s="197"/>
      <c r="C153" s="198"/>
      <c r="D153" s="199" t="s">
        <v>72</v>
      </c>
      <c r="E153" s="200" t="s">
        <v>915</v>
      </c>
      <c r="F153" s="200" t="s">
        <v>916</v>
      </c>
      <c r="G153" s="198"/>
      <c r="H153" s="198"/>
      <c r="I153" s="201"/>
      <c r="J153" s="202">
        <f>BK153</f>
        <v>0</v>
      </c>
      <c r="K153" s="198"/>
      <c r="L153" s="203"/>
      <c r="M153" s="204"/>
      <c r="N153" s="205"/>
      <c r="O153" s="205"/>
      <c r="P153" s="206">
        <v>0</v>
      </c>
      <c r="Q153" s="205"/>
      <c r="R153" s="206">
        <v>0</v>
      </c>
      <c r="S153" s="205"/>
      <c r="T153" s="207"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77</v>
      </c>
      <c r="AT153" s="209" t="s">
        <v>72</v>
      </c>
      <c r="AU153" s="209" t="s">
        <v>73</v>
      </c>
      <c r="AY153" s="208" t="s">
        <v>152</v>
      </c>
      <c r="BK153" s="210">
        <v>0</v>
      </c>
    </row>
    <row r="154" spans="1:63" s="12" customFormat="1" ht="25.9" customHeight="1">
      <c r="A154" s="12"/>
      <c r="B154" s="197"/>
      <c r="C154" s="198"/>
      <c r="D154" s="199" t="s">
        <v>72</v>
      </c>
      <c r="E154" s="200" t="s">
        <v>929</v>
      </c>
      <c r="F154" s="200" t="s">
        <v>1033</v>
      </c>
      <c r="G154" s="198"/>
      <c r="H154" s="198"/>
      <c r="I154" s="201"/>
      <c r="J154" s="202">
        <f>BK154</f>
        <v>0</v>
      </c>
      <c r="K154" s="198"/>
      <c r="L154" s="203"/>
      <c r="M154" s="204"/>
      <c r="N154" s="205"/>
      <c r="O154" s="205"/>
      <c r="P154" s="206">
        <f>SUM(P155:P168)</f>
        <v>0</v>
      </c>
      <c r="Q154" s="205"/>
      <c r="R154" s="206">
        <f>SUM(R155:R168)</f>
        <v>0</v>
      </c>
      <c r="S154" s="205"/>
      <c r="T154" s="207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77</v>
      </c>
      <c r="AT154" s="209" t="s">
        <v>72</v>
      </c>
      <c r="AU154" s="209" t="s">
        <v>73</v>
      </c>
      <c r="AY154" s="208" t="s">
        <v>152</v>
      </c>
      <c r="BK154" s="210">
        <f>SUM(BK155:BK168)</f>
        <v>0</v>
      </c>
    </row>
    <row r="155" spans="1:65" s="2" customFormat="1" ht="16.5" customHeight="1">
      <c r="A155" s="39"/>
      <c r="B155" s="40"/>
      <c r="C155" s="213" t="s">
        <v>265</v>
      </c>
      <c r="D155" s="213" t="s">
        <v>154</v>
      </c>
      <c r="E155" s="214" t="s">
        <v>1034</v>
      </c>
      <c r="F155" s="215" t="s">
        <v>1035</v>
      </c>
      <c r="G155" s="216" t="s">
        <v>281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91</v>
      </c>
      <c r="AT155" s="224" t="s">
        <v>154</v>
      </c>
      <c r="AU155" s="224" t="s">
        <v>77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84</v>
      </c>
      <c r="BK155" s="225">
        <f>ROUND(I155*H155,2)</f>
        <v>0</v>
      </c>
      <c r="BL155" s="18" t="s">
        <v>91</v>
      </c>
      <c r="BM155" s="224" t="s">
        <v>759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1035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77</v>
      </c>
    </row>
    <row r="157" spans="1:65" s="2" customFormat="1" ht="16.5" customHeight="1">
      <c r="A157" s="39"/>
      <c r="B157" s="40"/>
      <c r="C157" s="213" t="s">
        <v>271</v>
      </c>
      <c r="D157" s="213" t="s">
        <v>154</v>
      </c>
      <c r="E157" s="214" t="s">
        <v>919</v>
      </c>
      <c r="F157" s="215" t="s">
        <v>920</v>
      </c>
      <c r="G157" s="216" t="s">
        <v>281</v>
      </c>
      <c r="H157" s="217">
        <v>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91</v>
      </c>
      <c r="AT157" s="224" t="s">
        <v>154</v>
      </c>
      <c r="AU157" s="224" t="s">
        <v>77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84</v>
      </c>
      <c r="BK157" s="225">
        <f>ROUND(I157*H157,2)</f>
        <v>0</v>
      </c>
      <c r="BL157" s="18" t="s">
        <v>91</v>
      </c>
      <c r="BM157" s="224" t="s">
        <v>783</v>
      </c>
    </row>
    <row r="158" spans="1:47" s="2" customFormat="1" ht="12">
      <c r="A158" s="39"/>
      <c r="B158" s="40"/>
      <c r="C158" s="41"/>
      <c r="D158" s="226" t="s">
        <v>160</v>
      </c>
      <c r="E158" s="41"/>
      <c r="F158" s="227" t="s">
        <v>920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160</v>
      </c>
      <c r="AU158" s="18" t="s">
        <v>77</v>
      </c>
    </row>
    <row r="159" spans="1:65" s="2" customFormat="1" ht="16.5" customHeight="1">
      <c r="A159" s="39"/>
      <c r="B159" s="40"/>
      <c r="C159" s="213" t="s">
        <v>7</v>
      </c>
      <c r="D159" s="213" t="s">
        <v>154</v>
      </c>
      <c r="E159" s="214" t="s">
        <v>1036</v>
      </c>
      <c r="F159" s="215" t="s">
        <v>1037</v>
      </c>
      <c r="G159" s="216" t="s">
        <v>281</v>
      </c>
      <c r="H159" s="217">
        <v>1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91</v>
      </c>
      <c r="AT159" s="224" t="s">
        <v>154</v>
      </c>
      <c r="AU159" s="224" t="s">
        <v>77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91</v>
      </c>
      <c r="BM159" s="224" t="s">
        <v>785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1037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77</v>
      </c>
    </row>
    <row r="161" spans="1:65" s="2" customFormat="1" ht="16.5" customHeight="1">
      <c r="A161" s="39"/>
      <c r="B161" s="40"/>
      <c r="C161" s="213" t="s">
        <v>395</v>
      </c>
      <c r="D161" s="213" t="s">
        <v>154</v>
      </c>
      <c r="E161" s="214" t="s">
        <v>921</v>
      </c>
      <c r="F161" s="215" t="s">
        <v>922</v>
      </c>
      <c r="G161" s="216" t="s">
        <v>281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91</v>
      </c>
      <c r="AT161" s="224" t="s">
        <v>154</v>
      </c>
      <c r="AU161" s="224" t="s">
        <v>77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91</v>
      </c>
      <c r="BM161" s="224" t="s">
        <v>787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922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77</v>
      </c>
    </row>
    <row r="163" spans="1:65" s="2" customFormat="1" ht="16.5" customHeight="1">
      <c r="A163" s="39"/>
      <c r="B163" s="40"/>
      <c r="C163" s="213" t="s">
        <v>397</v>
      </c>
      <c r="D163" s="213" t="s">
        <v>154</v>
      </c>
      <c r="E163" s="214" t="s">
        <v>923</v>
      </c>
      <c r="F163" s="215" t="s">
        <v>924</v>
      </c>
      <c r="G163" s="216" t="s">
        <v>281</v>
      </c>
      <c r="H163" s="217">
        <v>20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91</v>
      </c>
      <c r="AT163" s="224" t="s">
        <v>154</v>
      </c>
      <c r="AU163" s="224" t="s">
        <v>77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84</v>
      </c>
      <c r="BK163" s="225">
        <f>ROUND(I163*H163,2)</f>
        <v>0</v>
      </c>
      <c r="BL163" s="18" t="s">
        <v>91</v>
      </c>
      <c r="BM163" s="224" t="s">
        <v>789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924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77</v>
      </c>
    </row>
    <row r="165" spans="1:65" s="2" customFormat="1" ht="16.5" customHeight="1">
      <c r="A165" s="39"/>
      <c r="B165" s="40"/>
      <c r="C165" s="213" t="s">
        <v>644</v>
      </c>
      <c r="D165" s="213" t="s">
        <v>154</v>
      </c>
      <c r="E165" s="214" t="s">
        <v>925</v>
      </c>
      <c r="F165" s="215" t="s">
        <v>926</v>
      </c>
      <c r="G165" s="216" t="s">
        <v>281</v>
      </c>
      <c r="H165" s="217">
        <v>42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91</v>
      </c>
      <c r="AT165" s="224" t="s">
        <v>154</v>
      </c>
      <c r="AU165" s="224" t="s">
        <v>77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91</v>
      </c>
      <c r="BM165" s="224" t="s">
        <v>790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926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77</v>
      </c>
    </row>
    <row r="167" spans="1:65" s="2" customFormat="1" ht="16.5" customHeight="1">
      <c r="A167" s="39"/>
      <c r="B167" s="40"/>
      <c r="C167" s="213" t="s">
        <v>646</v>
      </c>
      <c r="D167" s="213" t="s">
        <v>154</v>
      </c>
      <c r="E167" s="214" t="s">
        <v>927</v>
      </c>
      <c r="F167" s="215" t="s">
        <v>928</v>
      </c>
      <c r="G167" s="216" t="s">
        <v>281</v>
      </c>
      <c r="H167" s="217">
        <v>21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91</v>
      </c>
      <c r="AT167" s="224" t="s">
        <v>154</v>
      </c>
      <c r="AU167" s="224" t="s">
        <v>77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84</v>
      </c>
      <c r="BK167" s="225">
        <f>ROUND(I167*H167,2)</f>
        <v>0</v>
      </c>
      <c r="BL167" s="18" t="s">
        <v>91</v>
      </c>
      <c r="BM167" s="224" t="s">
        <v>792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928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77</v>
      </c>
    </row>
    <row r="169" spans="1:63" s="12" customFormat="1" ht="25.9" customHeight="1">
      <c r="A169" s="12"/>
      <c r="B169" s="197"/>
      <c r="C169" s="198"/>
      <c r="D169" s="199" t="s">
        <v>72</v>
      </c>
      <c r="E169" s="200" t="s">
        <v>961</v>
      </c>
      <c r="F169" s="200" t="s">
        <v>1038</v>
      </c>
      <c r="G169" s="198"/>
      <c r="H169" s="198"/>
      <c r="I169" s="201"/>
      <c r="J169" s="202">
        <f>BK169</f>
        <v>0</v>
      </c>
      <c r="K169" s="198"/>
      <c r="L169" s="203"/>
      <c r="M169" s="204"/>
      <c r="N169" s="205"/>
      <c r="O169" s="205"/>
      <c r="P169" s="206">
        <f>SUM(P170:P183)</f>
        <v>0</v>
      </c>
      <c r="Q169" s="205"/>
      <c r="R169" s="206">
        <f>SUM(R170:R183)</f>
        <v>0</v>
      </c>
      <c r="S169" s="205"/>
      <c r="T169" s="207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77</v>
      </c>
      <c r="AT169" s="209" t="s">
        <v>72</v>
      </c>
      <c r="AU169" s="209" t="s">
        <v>73</v>
      </c>
      <c r="AY169" s="208" t="s">
        <v>152</v>
      </c>
      <c r="BK169" s="210">
        <f>SUM(BK170:BK183)</f>
        <v>0</v>
      </c>
    </row>
    <row r="170" spans="1:65" s="2" customFormat="1" ht="16.5" customHeight="1">
      <c r="A170" s="39"/>
      <c r="B170" s="40"/>
      <c r="C170" s="213" t="s">
        <v>401</v>
      </c>
      <c r="D170" s="213" t="s">
        <v>154</v>
      </c>
      <c r="E170" s="214" t="s">
        <v>1034</v>
      </c>
      <c r="F170" s="215" t="s">
        <v>1035</v>
      </c>
      <c r="G170" s="216" t="s">
        <v>281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91</v>
      </c>
      <c r="AT170" s="224" t="s">
        <v>154</v>
      </c>
      <c r="AU170" s="224" t="s">
        <v>77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91</v>
      </c>
      <c r="BM170" s="224" t="s">
        <v>793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1035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77</v>
      </c>
    </row>
    <row r="172" spans="1:65" s="2" customFormat="1" ht="16.5" customHeight="1">
      <c r="A172" s="39"/>
      <c r="B172" s="40"/>
      <c r="C172" s="213" t="s">
        <v>408</v>
      </c>
      <c r="D172" s="213" t="s">
        <v>154</v>
      </c>
      <c r="E172" s="214" t="s">
        <v>919</v>
      </c>
      <c r="F172" s="215" t="s">
        <v>920</v>
      </c>
      <c r="G172" s="216" t="s">
        <v>281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91</v>
      </c>
      <c r="AT172" s="224" t="s">
        <v>154</v>
      </c>
      <c r="AU172" s="224" t="s">
        <v>77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84</v>
      </c>
      <c r="BK172" s="225">
        <f>ROUND(I172*H172,2)</f>
        <v>0</v>
      </c>
      <c r="BL172" s="18" t="s">
        <v>91</v>
      </c>
      <c r="BM172" s="224" t="s">
        <v>852</v>
      </c>
    </row>
    <row r="173" spans="1:47" s="2" customFormat="1" ht="12">
      <c r="A173" s="39"/>
      <c r="B173" s="40"/>
      <c r="C173" s="41"/>
      <c r="D173" s="226" t="s">
        <v>160</v>
      </c>
      <c r="E173" s="41"/>
      <c r="F173" s="227" t="s">
        <v>920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77</v>
      </c>
    </row>
    <row r="174" spans="1:65" s="2" customFormat="1" ht="16.5" customHeight="1">
      <c r="A174" s="39"/>
      <c r="B174" s="40"/>
      <c r="C174" s="213" t="s">
        <v>414</v>
      </c>
      <c r="D174" s="213" t="s">
        <v>154</v>
      </c>
      <c r="E174" s="214" t="s">
        <v>1036</v>
      </c>
      <c r="F174" s="215" t="s">
        <v>1037</v>
      </c>
      <c r="G174" s="216" t="s">
        <v>281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91</v>
      </c>
      <c r="AT174" s="224" t="s">
        <v>154</v>
      </c>
      <c r="AU174" s="224" t="s">
        <v>77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84</v>
      </c>
      <c r="BK174" s="225">
        <f>ROUND(I174*H174,2)</f>
        <v>0</v>
      </c>
      <c r="BL174" s="18" t="s">
        <v>91</v>
      </c>
      <c r="BM174" s="224" t="s">
        <v>856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1037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77</v>
      </c>
    </row>
    <row r="176" spans="1:65" s="2" customFormat="1" ht="16.5" customHeight="1">
      <c r="A176" s="39"/>
      <c r="B176" s="40"/>
      <c r="C176" s="213" t="s">
        <v>419</v>
      </c>
      <c r="D176" s="213" t="s">
        <v>154</v>
      </c>
      <c r="E176" s="214" t="s">
        <v>921</v>
      </c>
      <c r="F176" s="215" t="s">
        <v>922</v>
      </c>
      <c r="G176" s="216" t="s">
        <v>281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91</v>
      </c>
      <c r="AT176" s="224" t="s">
        <v>154</v>
      </c>
      <c r="AU176" s="224" t="s">
        <v>77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91</v>
      </c>
      <c r="BM176" s="224" t="s">
        <v>860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922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77</v>
      </c>
    </row>
    <row r="178" spans="1:65" s="2" customFormat="1" ht="16.5" customHeight="1">
      <c r="A178" s="39"/>
      <c r="B178" s="40"/>
      <c r="C178" s="213" t="s">
        <v>425</v>
      </c>
      <c r="D178" s="213" t="s">
        <v>154</v>
      </c>
      <c r="E178" s="214" t="s">
        <v>923</v>
      </c>
      <c r="F178" s="215" t="s">
        <v>924</v>
      </c>
      <c r="G178" s="216" t="s">
        <v>281</v>
      </c>
      <c r="H178" s="217">
        <v>20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91</v>
      </c>
      <c r="AT178" s="224" t="s">
        <v>154</v>
      </c>
      <c r="AU178" s="224" t="s">
        <v>77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84</v>
      </c>
      <c r="BK178" s="225">
        <f>ROUND(I178*H178,2)</f>
        <v>0</v>
      </c>
      <c r="BL178" s="18" t="s">
        <v>91</v>
      </c>
      <c r="BM178" s="224" t="s">
        <v>863</v>
      </c>
    </row>
    <row r="179" spans="1:47" s="2" customFormat="1" ht="12">
      <c r="A179" s="39"/>
      <c r="B179" s="40"/>
      <c r="C179" s="41"/>
      <c r="D179" s="226" t="s">
        <v>160</v>
      </c>
      <c r="E179" s="41"/>
      <c r="F179" s="227" t="s">
        <v>924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160</v>
      </c>
      <c r="AU179" s="18" t="s">
        <v>77</v>
      </c>
    </row>
    <row r="180" spans="1:65" s="2" customFormat="1" ht="16.5" customHeight="1">
      <c r="A180" s="39"/>
      <c r="B180" s="40"/>
      <c r="C180" s="213" t="s">
        <v>431</v>
      </c>
      <c r="D180" s="213" t="s">
        <v>154</v>
      </c>
      <c r="E180" s="214" t="s">
        <v>925</v>
      </c>
      <c r="F180" s="215" t="s">
        <v>926</v>
      </c>
      <c r="G180" s="216" t="s">
        <v>281</v>
      </c>
      <c r="H180" s="217">
        <v>42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91</v>
      </c>
      <c r="AT180" s="224" t="s">
        <v>154</v>
      </c>
      <c r="AU180" s="224" t="s">
        <v>77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84</v>
      </c>
      <c r="BK180" s="225">
        <f>ROUND(I180*H180,2)</f>
        <v>0</v>
      </c>
      <c r="BL180" s="18" t="s">
        <v>91</v>
      </c>
      <c r="BM180" s="224" t="s">
        <v>864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926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77</v>
      </c>
    </row>
    <row r="182" spans="1:65" s="2" customFormat="1" ht="16.5" customHeight="1">
      <c r="A182" s="39"/>
      <c r="B182" s="40"/>
      <c r="C182" s="213" t="s">
        <v>262</v>
      </c>
      <c r="D182" s="213" t="s">
        <v>154</v>
      </c>
      <c r="E182" s="214" t="s">
        <v>927</v>
      </c>
      <c r="F182" s="215" t="s">
        <v>928</v>
      </c>
      <c r="G182" s="216" t="s">
        <v>281</v>
      </c>
      <c r="H182" s="217">
        <v>21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91</v>
      </c>
      <c r="AT182" s="224" t="s">
        <v>154</v>
      </c>
      <c r="AU182" s="224" t="s">
        <v>77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91</v>
      </c>
      <c r="BM182" s="224" t="s">
        <v>865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928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77</v>
      </c>
    </row>
    <row r="184" spans="1:63" s="12" customFormat="1" ht="25.9" customHeight="1">
      <c r="A184" s="12"/>
      <c r="B184" s="197"/>
      <c r="C184" s="198"/>
      <c r="D184" s="199" t="s">
        <v>72</v>
      </c>
      <c r="E184" s="200" t="s">
        <v>966</v>
      </c>
      <c r="F184" s="200" t="s">
        <v>1039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SUM(P185:P198)</f>
        <v>0</v>
      </c>
      <c r="Q184" s="205"/>
      <c r="R184" s="206">
        <f>SUM(R185:R198)</f>
        <v>0</v>
      </c>
      <c r="S184" s="205"/>
      <c r="T184" s="207">
        <f>SUM(T185:T198)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77</v>
      </c>
      <c r="AT184" s="209" t="s">
        <v>72</v>
      </c>
      <c r="AU184" s="209" t="s">
        <v>73</v>
      </c>
      <c r="AY184" s="208" t="s">
        <v>152</v>
      </c>
      <c r="BK184" s="210">
        <f>SUM(BK185:BK198)</f>
        <v>0</v>
      </c>
    </row>
    <row r="185" spans="1:65" s="2" customFormat="1" ht="16.5" customHeight="1">
      <c r="A185" s="39"/>
      <c r="B185" s="40"/>
      <c r="C185" s="213" t="s">
        <v>445</v>
      </c>
      <c r="D185" s="213" t="s">
        <v>154</v>
      </c>
      <c r="E185" s="214" t="s">
        <v>1034</v>
      </c>
      <c r="F185" s="215" t="s">
        <v>1035</v>
      </c>
      <c r="G185" s="216" t="s">
        <v>281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91</v>
      </c>
      <c r="AT185" s="224" t="s">
        <v>154</v>
      </c>
      <c r="AU185" s="224" t="s">
        <v>77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84</v>
      </c>
      <c r="BK185" s="225">
        <f>ROUND(I185*H185,2)</f>
        <v>0</v>
      </c>
      <c r="BL185" s="18" t="s">
        <v>91</v>
      </c>
      <c r="BM185" s="224" t="s">
        <v>868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1035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77</v>
      </c>
    </row>
    <row r="187" spans="1:65" s="2" customFormat="1" ht="16.5" customHeight="1">
      <c r="A187" s="39"/>
      <c r="B187" s="40"/>
      <c r="C187" s="213" t="s">
        <v>451</v>
      </c>
      <c r="D187" s="213" t="s">
        <v>154</v>
      </c>
      <c r="E187" s="214" t="s">
        <v>919</v>
      </c>
      <c r="F187" s="215" t="s">
        <v>920</v>
      </c>
      <c r="G187" s="216" t="s">
        <v>281</v>
      </c>
      <c r="H187" s="217">
        <v>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91</v>
      </c>
      <c r="AT187" s="224" t="s">
        <v>154</v>
      </c>
      <c r="AU187" s="224" t="s">
        <v>77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84</v>
      </c>
      <c r="BK187" s="225">
        <f>ROUND(I187*H187,2)</f>
        <v>0</v>
      </c>
      <c r="BL187" s="18" t="s">
        <v>91</v>
      </c>
      <c r="BM187" s="224" t="s">
        <v>870</v>
      </c>
    </row>
    <row r="188" spans="1:47" s="2" customFormat="1" ht="12">
      <c r="A188" s="39"/>
      <c r="B188" s="40"/>
      <c r="C188" s="41"/>
      <c r="D188" s="226" t="s">
        <v>160</v>
      </c>
      <c r="E188" s="41"/>
      <c r="F188" s="227" t="s">
        <v>920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160</v>
      </c>
      <c r="AU188" s="18" t="s">
        <v>77</v>
      </c>
    </row>
    <row r="189" spans="1:65" s="2" customFormat="1" ht="16.5" customHeight="1">
      <c r="A189" s="39"/>
      <c r="B189" s="40"/>
      <c r="C189" s="213" t="s">
        <v>784</v>
      </c>
      <c r="D189" s="213" t="s">
        <v>154</v>
      </c>
      <c r="E189" s="214" t="s">
        <v>1036</v>
      </c>
      <c r="F189" s="215" t="s">
        <v>1037</v>
      </c>
      <c r="G189" s="216" t="s">
        <v>281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91</v>
      </c>
      <c r="AT189" s="224" t="s">
        <v>154</v>
      </c>
      <c r="AU189" s="224" t="s">
        <v>77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84</v>
      </c>
      <c r="BK189" s="225">
        <f>ROUND(I189*H189,2)</f>
        <v>0</v>
      </c>
      <c r="BL189" s="18" t="s">
        <v>91</v>
      </c>
      <c r="BM189" s="224" t="s">
        <v>1040</v>
      </c>
    </row>
    <row r="190" spans="1:47" s="2" customFormat="1" ht="12">
      <c r="A190" s="39"/>
      <c r="B190" s="40"/>
      <c r="C190" s="41"/>
      <c r="D190" s="226" t="s">
        <v>160</v>
      </c>
      <c r="E190" s="41"/>
      <c r="F190" s="227" t="s">
        <v>1037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77</v>
      </c>
    </row>
    <row r="191" spans="1:65" s="2" customFormat="1" ht="16.5" customHeight="1">
      <c r="A191" s="39"/>
      <c r="B191" s="40"/>
      <c r="C191" s="213" t="s">
        <v>456</v>
      </c>
      <c r="D191" s="213" t="s">
        <v>154</v>
      </c>
      <c r="E191" s="214" t="s">
        <v>921</v>
      </c>
      <c r="F191" s="215" t="s">
        <v>922</v>
      </c>
      <c r="G191" s="216" t="s">
        <v>281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91</v>
      </c>
      <c r="AT191" s="224" t="s">
        <v>154</v>
      </c>
      <c r="AU191" s="224" t="s">
        <v>77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84</v>
      </c>
      <c r="BK191" s="225">
        <f>ROUND(I191*H191,2)</f>
        <v>0</v>
      </c>
      <c r="BL191" s="18" t="s">
        <v>91</v>
      </c>
      <c r="BM191" s="224" t="s">
        <v>1041</v>
      </c>
    </row>
    <row r="192" spans="1:47" s="2" customFormat="1" ht="12">
      <c r="A192" s="39"/>
      <c r="B192" s="40"/>
      <c r="C192" s="41"/>
      <c r="D192" s="226" t="s">
        <v>160</v>
      </c>
      <c r="E192" s="41"/>
      <c r="F192" s="227" t="s">
        <v>922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77</v>
      </c>
    </row>
    <row r="193" spans="1:65" s="2" customFormat="1" ht="16.5" customHeight="1">
      <c r="A193" s="39"/>
      <c r="B193" s="40"/>
      <c r="C193" s="213" t="s">
        <v>462</v>
      </c>
      <c r="D193" s="213" t="s">
        <v>154</v>
      </c>
      <c r="E193" s="214" t="s">
        <v>923</v>
      </c>
      <c r="F193" s="215" t="s">
        <v>924</v>
      </c>
      <c r="G193" s="216" t="s">
        <v>281</v>
      </c>
      <c r="H193" s="217">
        <v>20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91</v>
      </c>
      <c r="AT193" s="224" t="s">
        <v>154</v>
      </c>
      <c r="AU193" s="224" t="s">
        <v>77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84</v>
      </c>
      <c r="BK193" s="225">
        <f>ROUND(I193*H193,2)</f>
        <v>0</v>
      </c>
      <c r="BL193" s="18" t="s">
        <v>91</v>
      </c>
      <c r="BM193" s="224" t="s">
        <v>1042</v>
      </c>
    </row>
    <row r="194" spans="1:47" s="2" customFormat="1" ht="12">
      <c r="A194" s="39"/>
      <c r="B194" s="40"/>
      <c r="C194" s="41"/>
      <c r="D194" s="226" t="s">
        <v>160</v>
      </c>
      <c r="E194" s="41"/>
      <c r="F194" s="227" t="s">
        <v>924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160</v>
      </c>
      <c r="AU194" s="18" t="s">
        <v>77</v>
      </c>
    </row>
    <row r="195" spans="1:65" s="2" customFormat="1" ht="16.5" customHeight="1">
      <c r="A195" s="39"/>
      <c r="B195" s="40"/>
      <c r="C195" s="213" t="s">
        <v>468</v>
      </c>
      <c r="D195" s="213" t="s">
        <v>154</v>
      </c>
      <c r="E195" s="214" t="s">
        <v>925</v>
      </c>
      <c r="F195" s="215" t="s">
        <v>926</v>
      </c>
      <c r="G195" s="216" t="s">
        <v>281</v>
      </c>
      <c r="H195" s="217">
        <v>42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91</v>
      </c>
      <c r="AT195" s="224" t="s">
        <v>154</v>
      </c>
      <c r="AU195" s="224" t="s">
        <v>77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84</v>
      </c>
      <c r="BK195" s="225">
        <f>ROUND(I195*H195,2)</f>
        <v>0</v>
      </c>
      <c r="BL195" s="18" t="s">
        <v>91</v>
      </c>
      <c r="BM195" s="224" t="s">
        <v>1043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926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77</v>
      </c>
    </row>
    <row r="197" spans="1:65" s="2" customFormat="1" ht="16.5" customHeight="1">
      <c r="A197" s="39"/>
      <c r="B197" s="40"/>
      <c r="C197" s="213" t="s">
        <v>278</v>
      </c>
      <c r="D197" s="213" t="s">
        <v>154</v>
      </c>
      <c r="E197" s="214" t="s">
        <v>927</v>
      </c>
      <c r="F197" s="215" t="s">
        <v>928</v>
      </c>
      <c r="G197" s="216" t="s">
        <v>281</v>
      </c>
      <c r="H197" s="217">
        <v>21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91</v>
      </c>
      <c r="AT197" s="224" t="s">
        <v>154</v>
      </c>
      <c r="AU197" s="224" t="s">
        <v>77</v>
      </c>
      <c r="AY197" s="18" t="s">
        <v>152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84</v>
      </c>
      <c r="BK197" s="225">
        <f>ROUND(I197*H197,2)</f>
        <v>0</v>
      </c>
      <c r="BL197" s="18" t="s">
        <v>91</v>
      </c>
      <c r="BM197" s="224" t="s">
        <v>1044</v>
      </c>
    </row>
    <row r="198" spans="1:47" s="2" customFormat="1" ht="12">
      <c r="A198" s="39"/>
      <c r="B198" s="40"/>
      <c r="C198" s="41"/>
      <c r="D198" s="226" t="s">
        <v>160</v>
      </c>
      <c r="E198" s="41"/>
      <c r="F198" s="227" t="s">
        <v>928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160</v>
      </c>
      <c r="AU198" s="18" t="s">
        <v>77</v>
      </c>
    </row>
    <row r="199" spans="1:63" s="12" customFormat="1" ht="25.9" customHeight="1">
      <c r="A199" s="12"/>
      <c r="B199" s="197"/>
      <c r="C199" s="198"/>
      <c r="D199" s="199" t="s">
        <v>72</v>
      </c>
      <c r="E199" s="200" t="s">
        <v>1045</v>
      </c>
      <c r="F199" s="200" t="s">
        <v>930</v>
      </c>
      <c r="G199" s="198"/>
      <c r="H199" s="198"/>
      <c r="I199" s="201"/>
      <c r="J199" s="202">
        <f>BK199</f>
        <v>0</v>
      </c>
      <c r="K199" s="198"/>
      <c r="L199" s="203"/>
      <c r="M199" s="204"/>
      <c r="N199" s="205"/>
      <c r="O199" s="205"/>
      <c r="P199" s="206">
        <v>0</v>
      </c>
      <c r="Q199" s="205"/>
      <c r="R199" s="206">
        <v>0</v>
      </c>
      <c r="S199" s="205"/>
      <c r="T199" s="207"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77</v>
      </c>
      <c r="AT199" s="209" t="s">
        <v>72</v>
      </c>
      <c r="AU199" s="209" t="s">
        <v>73</v>
      </c>
      <c r="AY199" s="208" t="s">
        <v>152</v>
      </c>
      <c r="BK199" s="210">
        <v>0</v>
      </c>
    </row>
    <row r="200" spans="1:63" s="12" customFormat="1" ht="25.9" customHeight="1">
      <c r="A200" s="12"/>
      <c r="B200" s="197"/>
      <c r="C200" s="198"/>
      <c r="D200" s="199" t="s">
        <v>72</v>
      </c>
      <c r="E200" s="200" t="s">
        <v>882</v>
      </c>
      <c r="F200" s="200" t="s">
        <v>883</v>
      </c>
      <c r="G200" s="198"/>
      <c r="H200" s="198"/>
      <c r="I200" s="201"/>
      <c r="J200" s="202">
        <f>BK200</f>
        <v>0</v>
      </c>
      <c r="K200" s="198"/>
      <c r="L200" s="203"/>
      <c r="M200" s="204"/>
      <c r="N200" s="205"/>
      <c r="O200" s="205"/>
      <c r="P200" s="206">
        <f>SUM(P201:P238)</f>
        <v>0</v>
      </c>
      <c r="Q200" s="205"/>
      <c r="R200" s="206">
        <f>SUM(R201:R238)</f>
        <v>0</v>
      </c>
      <c r="S200" s="205"/>
      <c r="T200" s="207">
        <f>SUM(T201:T238)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77</v>
      </c>
      <c r="AT200" s="209" t="s">
        <v>72</v>
      </c>
      <c r="AU200" s="209" t="s">
        <v>73</v>
      </c>
      <c r="AY200" s="208" t="s">
        <v>152</v>
      </c>
      <c r="BK200" s="210">
        <f>SUM(BK201:BK238)</f>
        <v>0</v>
      </c>
    </row>
    <row r="201" spans="1:65" s="2" customFormat="1" ht="16.5" customHeight="1">
      <c r="A201" s="39"/>
      <c r="B201" s="40"/>
      <c r="C201" s="213" t="s">
        <v>284</v>
      </c>
      <c r="D201" s="213" t="s">
        <v>154</v>
      </c>
      <c r="E201" s="214" t="s">
        <v>1046</v>
      </c>
      <c r="F201" s="215" t="s">
        <v>1047</v>
      </c>
      <c r="G201" s="216" t="s">
        <v>742</v>
      </c>
      <c r="H201" s="217">
        <v>320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91</v>
      </c>
      <c r="AT201" s="224" t="s">
        <v>154</v>
      </c>
      <c r="AU201" s="224" t="s">
        <v>77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84</v>
      </c>
      <c r="BK201" s="225">
        <f>ROUND(I201*H201,2)</f>
        <v>0</v>
      </c>
      <c r="BL201" s="18" t="s">
        <v>91</v>
      </c>
      <c r="BM201" s="224" t="s">
        <v>1048</v>
      </c>
    </row>
    <row r="202" spans="1:47" s="2" customFormat="1" ht="12">
      <c r="A202" s="39"/>
      <c r="B202" s="40"/>
      <c r="C202" s="41"/>
      <c r="D202" s="226" t="s">
        <v>160</v>
      </c>
      <c r="E202" s="41"/>
      <c r="F202" s="227" t="s">
        <v>1047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160</v>
      </c>
      <c r="AU202" s="18" t="s">
        <v>77</v>
      </c>
    </row>
    <row r="203" spans="1:65" s="2" customFormat="1" ht="16.5" customHeight="1">
      <c r="A203" s="39"/>
      <c r="B203" s="40"/>
      <c r="C203" s="213" t="s">
        <v>290</v>
      </c>
      <c r="D203" s="213" t="s">
        <v>154</v>
      </c>
      <c r="E203" s="214" t="s">
        <v>1049</v>
      </c>
      <c r="F203" s="215" t="s">
        <v>1050</v>
      </c>
      <c r="G203" s="216" t="s">
        <v>742</v>
      </c>
      <c r="H203" s="217">
        <v>450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91</v>
      </c>
      <c r="AT203" s="224" t="s">
        <v>154</v>
      </c>
      <c r="AU203" s="224" t="s">
        <v>77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91</v>
      </c>
      <c r="BM203" s="224" t="s">
        <v>1051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1052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77</v>
      </c>
    </row>
    <row r="205" spans="1:65" s="2" customFormat="1" ht="16.5" customHeight="1">
      <c r="A205" s="39"/>
      <c r="B205" s="40"/>
      <c r="C205" s="213" t="s">
        <v>296</v>
      </c>
      <c r="D205" s="213" t="s">
        <v>154</v>
      </c>
      <c r="E205" s="214" t="s">
        <v>935</v>
      </c>
      <c r="F205" s="215" t="s">
        <v>936</v>
      </c>
      <c r="G205" s="216" t="s">
        <v>742</v>
      </c>
      <c r="H205" s="217">
        <v>4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91</v>
      </c>
      <c r="AT205" s="224" t="s">
        <v>154</v>
      </c>
      <c r="AU205" s="224" t="s">
        <v>77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84</v>
      </c>
      <c r="BK205" s="225">
        <f>ROUND(I205*H205,2)</f>
        <v>0</v>
      </c>
      <c r="BL205" s="18" t="s">
        <v>91</v>
      </c>
      <c r="BM205" s="224" t="s">
        <v>1053</v>
      </c>
    </row>
    <row r="206" spans="1:47" s="2" customFormat="1" ht="12">
      <c r="A206" s="39"/>
      <c r="B206" s="40"/>
      <c r="C206" s="41"/>
      <c r="D206" s="226" t="s">
        <v>160</v>
      </c>
      <c r="E206" s="41"/>
      <c r="F206" s="227" t="s">
        <v>936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160</v>
      </c>
      <c r="AU206" s="18" t="s">
        <v>77</v>
      </c>
    </row>
    <row r="207" spans="1:65" s="2" customFormat="1" ht="16.5" customHeight="1">
      <c r="A207" s="39"/>
      <c r="B207" s="40"/>
      <c r="C207" s="213" t="s">
        <v>302</v>
      </c>
      <c r="D207" s="213" t="s">
        <v>154</v>
      </c>
      <c r="E207" s="214" t="s">
        <v>937</v>
      </c>
      <c r="F207" s="215" t="s">
        <v>938</v>
      </c>
      <c r="G207" s="216" t="s">
        <v>742</v>
      </c>
      <c r="H207" s="217">
        <v>2830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91</v>
      </c>
      <c r="AT207" s="224" t="s">
        <v>154</v>
      </c>
      <c r="AU207" s="224" t="s">
        <v>77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91</v>
      </c>
      <c r="BM207" s="224" t="s">
        <v>1054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938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77</v>
      </c>
    </row>
    <row r="209" spans="1:65" s="2" customFormat="1" ht="16.5" customHeight="1">
      <c r="A209" s="39"/>
      <c r="B209" s="40"/>
      <c r="C209" s="213" t="s">
        <v>308</v>
      </c>
      <c r="D209" s="213" t="s">
        <v>154</v>
      </c>
      <c r="E209" s="214" t="s">
        <v>939</v>
      </c>
      <c r="F209" s="215" t="s">
        <v>940</v>
      </c>
      <c r="G209" s="216" t="s">
        <v>742</v>
      </c>
      <c r="H209" s="217">
        <v>980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91</v>
      </c>
      <c r="AT209" s="224" t="s">
        <v>154</v>
      </c>
      <c r="AU209" s="224" t="s">
        <v>77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84</v>
      </c>
      <c r="BK209" s="225">
        <f>ROUND(I209*H209,2)</f>
        <v>0</v>
      </c>
      <c r="BL209" s="18" t="s">
        <v>91</v>
      </c>
      <c r="BM209" s="224" t="s">
        <v>1055</v>
      </c>
    </row>
    <row r="210" spans="1:47" s="2" customFormat="1" ht="12">
      <c r="A210" s="39"/>
      <c r="B210" s="40"/>
      <c r="C210" s="41"/>
      <c r="D210" s="226" t="s">
        <v>160</v>
      </c>
      <c r="E210" s="41"/>
      <c r="F210" s="227" t="s">
        <v>940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160</v>
      </c>
      <c r="AU210" s="18" t="s">
        <v>77</v>
      </c>
    </row>
    <row r="211" spans="1:65" s="2" customFormat="1" ht="16.5" customHeight="1">
      <c r="A211" s="39"/>
      <c r="B211" s="40"/>
      <c r="C211" s="213" t="s">
        <v>314</v>
      </c>
      <c r="D211" s="213" t="s">
        <v>154</v>
      </c>
      <c r="E211" s="214" t="s">
        <v>941</v>
      </c>
      <c r="F211" s="215" t="s">
        <v>942</v>
      </c>
      <c r="G211" s="216" t="s">
        <v>742</v>
      </c>
      <c r="H211" s="217">
        <v>240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91</v>
      </c>
      <c r="AT211" s="224" t="s">
        <v>154</v>
      </c>
      <c r="AU211" s="224" t="s">
        <v>77</v>
      </c>
      <c r="AY211" s="18" t="s">
        <v>152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84</v>
      </c>
      <c r="BK211" s="225">
        <f>ROUND(I211*H211,2)</f>
        <v>0</v>
      </c>
      <c r="BL211" s="18" t="s">
        <v>91</v>
      </c>
      <c r="BM211" s="224" t="s">
        <v>1056</v>
      </c>
    </row>
    <row r="212" spans="1:47" s="2" customFormat="1" ht="12">
      <c r="A212" s="39"/>
      <c r="B212" s="40"/>
      <c r="C212" s="41"/>
      <c r="D212" s="226" t="s">
        <v>160</v>
      </c>
      <c r="E212" s="41"/>
      <c r="F212" s="227" t="s">
        <v>942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77</v>
      </c>
    </row>
    <row r="213" spans="1:65" s="2" customFormat="1" ht="16.5" customHeight="1">
      <c r="A213" s="39"/>
      <c r="B213" s="40"/>
      <c r="C213" s="213" t="s">
        <v>322</v>
      </c>
      <c r="D213" s="213" t="s">
        <v>154</v>
      </c>
      <c r="E213" s="214" t="s">
        <v>943</v>
      </c>
      <c r="F213" s="215" t="s">
        <v>944</v>
      </c>
      <c r="G213" s="216" t="s">
        <v>281</v>
      </c>
      <c r="H213" s="217">
        <v>356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91</v>
      </c>
      <c r="AT213" s="224" t="s">
        <v>154</v>
      </c>
      <c r="AU213" s="224" t="s">
        <v>77</v>
      </c>
      <c r="AY213" s="18" t="s">
        <v>152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84</v>
      </c>
      <c r="BK213" s="225">
        <f>ROUND(I213*H213,2)</f>
        <v>0</v>
      </c>
      <c r="BL213" s="18" t="s">
        <v>91</v>
      </c>
      <c r="BM213" s="224" t="s">
        <v>1057</v>
      </c>
    </row>
    <row r="214" spans="1:47" s="2" customFormat="1" ht="12">
      <c r="A214" s="39"/>
      <c r="B214" s="40"/>
      <c r="C214" s="41"/>
      <c r="D214" s="226" t="s">
        <v>160</v>
      </c>
      <c r="E214" s="41"/>
      <c r="F214" s="227" t="s">
        <v>944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160</v>
      </c>
      <c r="AU214" s="18" t="s">
        <v>77</v>
      </c>
    </row>
    <row r="215" spans="1:65" s="2" customFormat="1" ht="16.5" customHeight="1">
      <c r="A215" s="39"/>
      <c r="B215" s="40"/>
      <c r="C215" s="213" t="s">
        <v>330</v>
      </c>
      <c r="D215" s="213" t="s">
        <v>154</v>
      </c>
      <c r="E215" s="214" t="s">
        <v>945</v>
      </c>
      <c r="F215" s="215" t="s">
        <v>946</v>
      </c>
      <c r="G215" s="216" t="s">
        <v>281</v>
      </c>
      <c r="H215" s="217">
        <v>94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91</v>
      </c>
      <c r="AT215" s="224" t="s">
        <v>154</v>
      </c>
      <c r="AU215" s="224" t="s">
        <v>77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84</v>
      </c>
      <c r="BK215" s="225">
        <f>ROUND(I215*H215,2)</f>
        <v>0</v>
      </c>
      <c r="BL215" s="18" t="s">
        <v>91</v>
      </c>
      <c r="BM215" s="224" t="s">
        <v>1058</v>
      </c>
    </row>
    <row r="216" spans="1:47" s="2" customFormat="1" ht="12">
      <c r="A216" s="39"/>
      <c r="B216" s="40"/>
      <c r="C216" s="41"/>
      <c r="D216" s="226" t="s">
        <v>160</v>
      </c>
      <c r="E216" s="41"/>
      <c r="F216" s="227" t="s">
        <v>946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160</v>
      </c>
      <c r="AU216" s="18" t="s">
        <v>77</v>
      </c>
    </row>
    <row r="217" spans="1:65" s="2" customFormat="1" ht="16.5" customHeight="1">
      <c r="A217" s="39"/>
      <c r="B217" s="40"/>
      <c r="C217" s="213" t="s">
        <v>339</v>
      </c>
      <c r="D217" s="213" t="s">
        <v>154</v>
      </c>
      <c r="E217" s="214" t="s">
        <v>947</v>
      </c>
      <c r="F217" s="215" t="s">
        <v>948</v>
      </c>
      <c r="G217" s="216" t="s">
        <v>281</v>
      </c>
      <c r="H217" s="217">
        <v>68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91</v>
      </c>
      <c r="AT217" s="224" t="s">
        <v>154</v>
      </c>
      <c r="AU217" s="224" t="s">
        <v>77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84</v>
      </c>
      <c r="BK217" s="225">
        <f>ROUND(I217*H217,2)</f>
        <v>0</v>
      </c>
      <c r="BL217" s="18" t="s">
        <v>91</v>
      </c>
      <c r="BM217" s="224" t="s">
        <v>1059</v>
      </c>
    </row>
    <row r="218" spans="1:47" s="2" customFormat="1" ht="12">
      <c r="A218" s="39"/>
      <c r="B218" s="40"/>
      <c r="C218" s="41"/>
      <c r="D218" s="226" t="s">
        <v>160</v>
      </c>
      <c r="E218" s="41"/>
      <c r="F218" s="227" t="s">
        <v>948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77</v>
      </c>
    </row>
    <row r="219" spans="1:65" s="2" customFormat="1" ht="16.5" customHeight="1">
      <c r="A219" s="39"/>
      <c r="B219" s="40"/>
      <c r="C219" s="213" t="s">
        <v>348</v>
      </c>
      <c r="D219" s="213" t="s">
        <v>154</v>
      </c>
      <c r="E219" s="214" t="s">
        <v>1060</v>
      </c>
      <c r="F219" s="215" t="s">
        <v>1061</v>
      </c>
      <c r="G219" s="216" t="s">
        <v>281</v>
      </c>
      <c r="H219" s="217">
        <v>3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91</v>
      </c>
      <c r="AT219" s="224" t="s">
        <v>154</v>
      </c>
      <c r="AU219" s="224" t="s">
        <v>77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84</v>
      </c>
      <c r="BK219" s="225">
        <f>ROUND(I219*H219,2)</f>
        <v>0</v>
      </c>
      <c r="BL219" s="18" t="s">
        <v>91</v>
      </c>
      <c r="BM219" s="224" t="s">
        <v>1062</v>
      </c>
    </row>
    <row r="220" spans="1:47" s="2" customFormat="1" ht="12">
      <c r="A220" s="39"/>
      <c r="B220" s="40"/>
      <c r="C220" s="41"/>
      <c r="D220" s="226" t="s">
        <v>160</v>
      </c>
      <c r="E220" s="41"/>
      <c r="F220" s="227" t="s">
        <v>1061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77</v>
      </c>
    </row>
    <row r="221" spans="1:65" s="2" customFormat="1" ht="16.5" customHeight="1">
      <c r="A221" s="39"/>
      <c r="B221" s="40"/>
      <c r="C221" s="213" t="s">
        <v>520</v>
      </c>
      <c r="D221" s="213" t="s">
        <v>154</v>
      </c>
      <c r="E221" s="214" t="s">
        <v>949</v>
      </c>
      <c r="F221" s="215" t="s">
        <v>950</v>
      </c>
      <c r="G221" s="216" t="s">
        <v>281</v>
      </c>
      <c r="H221" s="217">
        <v>288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91</v>
      </c>
      <c r="AT221" s="224" t="s">
        <v>154</v>
      </c>
      <c r="AU221" s="224" t="s">
        <v>77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84</v>
      </c>
      <c r="BK221" s="225">
        <f>ROUND(I221*H221,2)</f>
        <v>0</v>
      </c>
      <c r="BL221" s="18" t="s">
        <v>91</v>
      </c>
      <c r="BM221" s="224" t="s">
        <v>1063</v>
      </c>
    </row>
    <row r="222" spans="1:47" s="2" customFormat="1" ht="12">
      <c r="A222" s="39"/>
      <c r="B222" s="40"/>
      <c r="C222" s="41"/>
      <c r="D222" s="226" t="s">
        <v>160</v>
      </c>
      <c r="E222" s="41"/>
      <c r="F222" s="227" t="s">
        <v>950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160</v>
      </c>
      <c r="AU222" s="18" t="s">
        <v>77</v>
      </c>
    </row>
    <row r="223" spans="1:65" s="2" customFormat="1" ht="16.5" customHeight="1">
      <c r="A223" s="39"/>
      <c r="B223" s="40"/>
      <c r="C223" s="213" t="s">
        <v>522</v>
      </c>
      <c r="D223" s="213" t="s">
        <v>154</v>
      </c>
      <c r="E223" s="214" t="s">
        <v>951</v>
      </c>
      <c r="F223" s="215" t="s">
        <v>952</v>
      </c>
      <c r="G223" s="216" t="s">
        <v>281</v>
      </c>
      <c r="H223" s="217">
        <v>104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91</v>
      </c>
      <c r="AT223" s="224" t="s">
        <v>154</v>
      </c>
      <c r="AU223" s="224" t="s">
        <v>77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84</v>
      </c>
      <c r="BK223" s="225">
        <f>ROUND(I223*H223,2)</f>
        <v>0</v>
      </c>
      <c r="BL223" s="18" t="s">
        <v>91</v>
      </c>
      <c r="BM223" s="224" t="s">
        <v>1064</v>
      </c>
    </row>
    <row r="224" spans="1:47" s="2" customFormat="1" ht="12">
      <c r="A224" s="39"/>
      <c r="B224" s="40"/>
      <c r="C224" s="41"/>
      <c r="D224" s="226" t="s">
        <v>160</v>
      </c>
      <c r="E224" s="41"/>
      <c r="F224" s="227" t="s">
        <v>952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160</v>
      </c>
      <c r="AU224" s="18" t="s">
        <v>77</v>
      </c>
    </row>
    <row r="225" spans="1:65" s="2" customFormat="1" ht="16.5" customHeight="1">
      <c r="A225" s="39"/>
      <c r="B225" s="40"/>
      <c r="C225" s="213" t="s">
        <v>524</v>
      </c>
      <c r="D225" s="213" t="s">
        <v>154</v>
      </c>
      <c r="E225" s="214" t="s">
        <v>953</v>
      </c>
      <c r="F225" s="215" t="s">
        <v>954</v>
      </c>
      <c r="G225" s="216" t="s">
        <v>281</v>
      </c>
      <c r="H225" s="217">
        <v>45</v>
      </c>
      <c r="I225" s="218"/>
      <c r="J225" s="219">
        <f>ROUND(I225*H225,2)</f>
        <v>0</v>
      </c>
      <c r="K225" s="215" t="s">
        <v>19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91</v>
      </c>
      <c r="AT225" s="224" t="s">
        <v>154</v>
      </c>
      <c r="AU225" s="224" t="s">
        <v>77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91</v>
      </c>
      <c r="BM225" s="224" t="s">
        <v>1065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954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77</v>
      </c>
    </row>
    <row r="227" spans="1:65" s="2" customFormat="1" ht="16.5" customHeight="1">
      <c r="A227" s="39"/>
      <c r="B227" s="40"/>
      <c r="C227" s="213" t="s">
        <v>1066</v>
      </c>
      <c r="D227" s="213" t="s">
        <v>154</v>
      </c>
      <c r="E227" s="214" t="s">
        <v>1133</v>
      </c>
      <c r="F227" s="215" t="s">
        <v>932</v>
      </c>
      <c r="G227" s="216" t="s">
        <v>742</v>
      </c>
      <c r="H227" s="217">
        <v>220</v>
      </c>
      <c r="I227" s="218"/>
      <c r="J227" s="219">
        <f>ROUND(I227*H227,2)</f>
        <v>0</v>
      </c>
      <c r="K227" s="215" t="s">
        <v>19</v>
      </c>
      <c r="L227" s="45"/>
      <c r="M227" s="220" t="s">
        <v>19</v>
      </c>
      <c r="N227" s="221" t="s">
        <v>45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91</v>
      </c>
      <c r="AT227" s="224" t="s">
        <v>154</v>
      </c>
      <c r="AU227" s="224" t="s">
        <v>77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84</v>
      </c>
      <c r="BK227" s="225">
        <f>ROUND(I227*H227,2)</f>
        <v>0</v>
      </c>
      <c r="BL227" s="18" t="s">
        <v>91</v>
      </c>
      <c r="BM227" s="224" t="s">
        <v>1159</v>
      </c>
    </row>
    <row r="228" spans="1:47" s="2" customFormat="1" ht="12">
      <c r="A228" s="39"/>
      <c r="B228" s="40"/>
      <c r="C228" s="41"/>
      <c r="D228" s="226" t="s">
        <v>160</v>
      </c>
      <c r="E228" s="41"/>
      <c r="F228" s="227" t="s">
        <v>932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160</v>
      </c>
      <c r="AU228" s="18" t="s">
        <v>77</v>
      </c>
    </row>
    <row r="229" spans="1:65" s="2" customFormat="1" ht="16.5" customHeight="1">
      <c r="A229" s="39"/>
      <c r="B229" s="40"/>
      <c r="C229" s="213" t="s">
        <v>852</v>
      </c>
      <c r="D229" s="213" t="s">
        <v>154</v>
      </c>
      <c r="E229" s="214" t="s">
        <v>1135</v>
      </c>
      <c r="F229" s="215" t="s">
        <v>1070</v>
      </c>
      <c r="G229" s="216" t="s">
        <v>742</v>
      </c>
      <c r="H229" s="217">
        <v>1000</v>
      </c>
      <c r="I229" s="218"/>
      <c r="J229" s="219">
        <f>ROUND(I229*H229,2)</f>
        <v>0</v>
      </c>
      <c r="K229" s="215" t="s">
        <v>19</v>
      </c>
      <c r="L229" s="45"/>
      <c r="M229" s="220" t="s">
        <v>19</v>
      </c>
      <c r="N229" s="221" t="s">
        <v>45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91</v>
      </c>
      <c r="AT229" s="224" t="s">
        <v>154</v>
      </c>
      <c r="AU229" s="224" t="s">
        <v>77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84</v>
      </c>
      <c r="BK229" s="225">
        <f>ROUND(I229*H229,2)</f>
        <v>0</v>
      </c>
      <c r="BL229" s="18" t="s">
        <v>91</v>
      </c>
      <c r="BM229" s="224" t="s">
        <v>1160</v>
      </c>
    </row>
    <row r="230" spans="1:47" s="2" customFormat="1" ht="12">
      <c r="A230" s="39"/>
      <c r="B230" s="40"/>
      <c r="C230" s="41"/>
      <c r="D230" s="226" t="s">
        <v>160</v>
      </c>
      <c r="E230" s="41"/>
      <c r="F230" s="227" t="s">
        <v>1070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160</v>
      </c>
      <c r="AU230" s="18" t="s">
        <v>77</v>
      </c>
    </row>
    <row r="231" spans="1:65" s="2" customFormat="1" ht="16.5" customHeight="1">
      <c r="A231" s="39"/>
      <c r="B231" s="40"/>
      <c r="C231" s="213" t="s">
        <v>1072</v>
      </c>
      <c r="D231" s="213" t="s">
        <v>154</v>
      </c>
      <c r="E231" s="214" t="s">
        <v>1137</v>
      </c>
      <c r="F231" s="215" t="s">
        <v>944</v>
      </c>
      <c r="G231" s="216" t="s">
        <v>281</v>
      </c>
      <c r="H231" s="217">
        <v>20</v>
      </c>
      <c r="I231" s="218"/>
      <c r="J231" s="219">
        <f>ROUND(I231*H231,2)</f>
        <v>0</v>
      </c>
      <c r="K231" s="215" t="s">
        <v>19</v>
      </c>
      <c r="L231" s="45"/>
      <c r="M231" s="220" t="s">
        <v>19</v>
      </c>
      <c r="N231" s="221" t="s">
        <v>45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91</v>
      </c>
      <c r="AT231" s="224" t="s">
        <v>154</v>
      </c>
      <c r="AU231" s="224" t="s">
        <v>77</v>
      </c>
      <c r="AY231" s="18" t="s">
        <v>152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84</v>
      </c>
      <c r="BK231" s="225">
        <f>ROUND(I231*H231,2)</f>
        <v>0</v>
      </c>
      <c r="BL231" s="18" t="s">
        <v>91</v>
      </c>
      <c r="BM231" s="224" t="s">
        <v>1161</v>
      </c>
    </row>
    <row r="232" spans="1:47" s="2" customFormat="1" ht="12">
      <c r="A232" s="39"/>
      <c r="B232" s="40"/>
      <c r="C232" s="41"/>
      <c r="D232" s="226" t="s">
        <v>160</v>
      </c>
      <c r="E232" s="41"/>
      <c r="F232" s="227" t="s">
        <v>944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160</v>
      </c>
      <c r="AU232" s="18" t="s">
        <v>77</v>
      </c>
    </row>
    <row r="233" spans="1:65" s="2" customFormat="1" ht="16.5" customHeight="1">
      <c r="A233" s="39"/>
      <c r="B233" s="40"/>
      <c r="C233" s="213" t="s">
        <v>856</v>
      </c>
      <c r="D233" s="213" t="s">
        <v>154</v>
      </c>
      <c r="E233" s="214" t="s">
        <v>1139</v>
      </c>
      <c r="F233" s="215" t="s">
        <v>1076</v>
      </c>
      <c r="G233" s="216" t="s">
        <v>281</v>
      </c>
      <c r="H233" s="217">
        <v>20</v>
      </c>
      <c r="I233" s="218"/>
      <c r="J233" s="219">
        <f>ROUND(I233*H233,2)</f>
        <v>0</v>
      </c>
      <c r="K233" s="215" t="s">
        <v>19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91</v>
      </c>
      <c r="AT233" s="224" t="s">
        <v>154</v>
      </c>
      <c r="AU233" s="224" t="s">
        <v>77</v>
      </c>
      <c r="AY233" s="18" t="s">
        <v>152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84</v>
      </c>
      <c r="BK233" s="225">
        <f>ROUND(I233*H233,2)</f>
        <v>0</v>
      </c>
      <c r="BL233" s="18" t="s">
        <v>91</v>
      </c>
      <c r="BM233" s="224" t="s">
        <v>1162</v>
      </c>
    </row>
    <row r="234" spans="1:47" s="2" customFormat="1" ht="12">
      <c r="A234" s="39"/>
      <c r="B234" s="40"/>
      <c r="C234" s="41"/>
      <c r="D234" s="226" t="s">
        <v>160</v>
      </c>
      <c r="E234" s="41"/>
      <c r="F234" s="227" t="s">
        <v>1076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160</v>
      </c>
      <c r="AU234" s="18" t="s">
        <v>77</v>
      </c>
    </row>
    <row r="235" spans="1:65" s="2" customFormat="1" ht="16.5" customHeight="1">
      <c r="A235" s="39"/>
      <c r="B235" s="40"/>
      <c r="C235" s="213" t="s">
        <v>1078</v>
      </c>
      <c r="D235" s="213" t="s">
        <v>154</v>
      </c>
      <c r="E235" s="214" t="s">
        <v>909</v>
      </c>
      <c r="F235" s="215" t="s">
        <v>1079</v>
      </c>
      <c r="G235" s="216" t="s">
        <v>281</v>
      </c>
      <c r="H235" s="217">
        <v>1</v>
      </c>
      <c r="I235" s="218"/>
      <c r="J235" s="219">
        <f>ROUND(I235*H235,2)</f>
        <v>0</v>
      </c>
      <c r="K235" s="215" t="s">
        <v>19</v>
      </c>
      <c r="L235" s="45"/>
      <c r="M235" s="220" t="s">
        <v>19</v>
      </c>
      <c r="N235" s="221" t="s">
        <v>45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91</v>
      </c>
      <c r="AT235" s="224" t="s">
        <v>154</v>
      </c>
      <c r="AU235" s="224" t="s">
        <v>77</v>
      </c>
      <c r="AY235" s="18" t="s">
        <v>152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84</v>
      </c>
      <c r="BK235" s="225">
        <f>ROUND(I235*H235,2)</f>
        <v>0</v>
      </c>
      <c r="BL235" s="18" t="s">
        <v>91</v>
      </c>
      <c r="BM235" s="224" t="s">
        <v>1163</v>
      </c>
    </row>
    <row r="236" spans="1:47" s="2" customFormat="1" ht="12">
      <c r="A236" s="39"/>
      <c r="B236" s="40"/>
      <c r="C236" s="41"/>
      <c r="D236" s="226" t="s">
        <v>160</v>
      </c>
      <c r="E236" s="41"/>
      <c r="F236" s="227" t="s">
        <v>1079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160</v>
      </c>
      <c r="AU236" s="18" t="s">
        <v>77</v>
      </c>
    </row>
    <row r="237" spans="1:65" s="2" customFormat="1" ht="16.5" customHeight="1">
      <c r="A237" s="39"/>
      <c r="B237" s="40"/>
      <c r="C237" s="213" t="s">
        <v>860</v>
      </c>
      <c r="D237" s="213" t="s">
        <v>154</v>
      </c>
      <c r="E237" s="214" t="s">
        <v>1081</v>
      </c>
      <c r="F237" s="215" t="s">
        <v>1082</v>
      </c>
      <c r="G237" s="216" t="s">
        <v>742</v>
      </c>
      <c r="H237" s="217">
        <v>20</v>
      </c>
      <c r="I237" s="218"/>
      <c r="J237" s="219">
        <f>ROUND(I237*H237,2)</f>
        <v>0</v>
      </c>
      <c r="K237" s="215" t="s">
        <v>19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91</v>
      </c>
      <c r="AT237" s="224" t="s">
        <v>154</v>
      </c>
      <c r="AU237" s="224" t="s">
        <v>77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84</v>
      </c>
      <c r="BK237" s="225">
        <f>ROUND(I237*H237,2)</f>
        <v>0</v>
      </c>
      <c r="BL237" s="18" t="s">
        <v>91</v>
      </c>
      <c r="BM237" s="224" t="s">
        <v>1164</v>
      </c>
    </row>
    <row r="238" spans="1:47" s="2" customFormat="1" ht="12">
      <c r="A238" s="39"/>
      <c r="B238" s="40"/>
      <c r="C238" s="41"/>
      <c r="D238" s="226" t="s">
        <v>160</v>
      </c>
      <c r="E238" s="41"/>
      <c r="F238" s="227" t="s">
        <v>1082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77</v>
      </c>
    </row>
    <row r="239" spans="1:63" s="12" customFormat="1" ht="25.9" customHeight="1">
      <c r="A239" s="12"/>
      <c r="B239" s="197"/>
      <c r="C239" s="198"/>
      <c r="D239" s="199" t="s">
        <v>72</v>
      </c>
      <c r="E239" s="200" t="s">
        <v>915</v>
      </c>
      <c r="F239" s="200" t="s">
        <v>916</v>
      </c>
      <c r="G239" s="198"/>
      <c r="H239" s="198"/>
      <c r="I239" s="201"/>
      <c r="J239" s="202">
        <f>BK239</f>
        <v>0</v>
      </c>
      <c r="K239" s="198"/>
      <c r="L239" s="203"/>
      <c r="M239" s="204"/>
      <c r="N239" s="205"/>
      <c r="O239" s="205"/>
      <c r="P239" s="206">
        <v>0</v>
      </c>
      <c r="Q239" s="205"/>
      <c r="R239" s="206">
        <v>0</v>
      </c>
      <c r="S239" s="205"/>
      <c r="T239" s="207"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77</v>
      </c>
      <c r="AT239" s="209" t="s">
        <v>72</v>
      </c>
      <c r="AU239" s="209" t="s">
        <v>73</v>
      </c>
      <c r="AY239" s="208" t="s">
        <v>152</v>
      </c>
      <c r="BK239" s="210">
        <v>0</v>
      </c>
    </row>
    <row r="240" spans="1:63" s="12" customFormat="1" ht="25.9" customHeight="1">
      <c r="A240" s="12"/>
      <c r="B240" s="197"/>
      <c r="C240" s="198"/>
      <c r="D240" s="199" t="s">
        <v>72</v>
      </c>
      <c r="E240" s="200" t="s">
        <v>929</v>
      </c>
      <c r="F240" s="200" t="s">
        <v>1033</v>
      </c>
      <c r="G240" s="198"/>
      <c r="H240" s="198"/>
      <c r="I240" s="201"/>
      <c r="J240" s="202">
        <f>BK240</f>
        <v>0</v>
      </c>
      <c r="K240" s="198"/>
      <c r="L240" s="203"/>
      <c r="M240" s="204"/>
      <c r="N240" s="205"/>
      <c r="O240" s="205"/>
      <c r="P240" s="206">
        <f>SUM(P241:P248)</f>
        <v>0</v>
      </c>
      <c r="Q240" s="205"/>
      <c r="R240" s="206">
        <f>SUM(R241:R248)</f>
        <v>0</v>
      </c>
      <c r="S240" s="205"/>
      <c r="T240" s="207">
        <f>SUM(T241:T248)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77</v>
      </c>
      <c r="AT240" s="209" t="s">
        <v>72</v>
      </c>
      <c r="AU240" s="209" t="s">
        <v>73</v>
      </c>
      <c r="AY240" s="208" t="s">
        <v>152</v>
      </c>
      <c r="BK240" s="210">
        <f>SUM(BK241:BK248)</f>
        <v>0</v>
      </c>
    </row>
    <row r="241" spans="1:65" s="2" customFormat="1" ht="16.5" customHeight="1">
      <c r="A241" s="39"/>
      <c r="B241" s="40"/>
      <c r="C241" s="213" t="s">
        <v>526</v>
      </c>
      <c r="D241" s="213" t="s">
        <v>154</v>
      </c>
      <c r="E241" s="214" t="s">
        <v>1084</v>
      </c>
      <c r="F241" s="215" t="s">
        <v>1085</v>
      </c>
      <c r="G241" s="216" t="s">
        <v>281</v>
      </c>
      <c r="H241" s="217">
        <v>1</v>
      </c>
      <c r="I241" s="218"/>
      <c r="J241" s="219">
        <f>ROUND(I241*H241,2)</f>
        <v>0</v>
      </c>
      <c r="K241" s="215" t="s">
        <v>19</v>
      </c>
      <c r="L241" s="45"/>
      <c r="M241" s="220" t="s">
        <v>19</v>
      </c>
      <c r="N241" s="221" t="s">
        <v>45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91</v>
      </c>
      <c r="AT241" s="224" t="s">
        <v>154</v>
      </c>
      <c r="AU241" s="224" t="s">
        <v>77</v>
      </c>
      <c r="AY241" s="18" t="s">
        <v>152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84</v>
      </c>
      <c r="BK241" s="225">
        <f>ROUND(I241*H241,2)</f>
        <v>0</v>
      </c>
      <c r="BL241" s="18" t="s">
        <v>91</v>
      </c>
      <c r="BM241" s="224" t="s">
        <v>1086</v>
      </c>
    </row>
    <row r="242" spans="1:47" s="2" customFormat="1" ht="12">
      <c r="A242" s="39"/>
      <c r="B242" s="40"/>
      <c r="C242" s="41"/>
      <c r="D242" s="226" t="s">
        <v>160</v>
      </c>
      <c r="E242" s="41"/>
      <c r="F242" s="227" t="s">
        <v>1085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160</v>
      </c>
      <c r="AU242" s="18" t="s">
        <v>77</v>
      </c>
    </row>
    <row r="243" spans="1:65" s="2" customFormat="1" ht="16.5" customHeight="1">
      <c r="A243" s="39"/>
      <c r="B243" s="40"/>
      <c r="C243" s="213" t="s">
        <v>531</v>
      </c>
      <c r="D243" s="213" t="s">
        <v>154</v>
      </c>
      <c r="E243" s="214" t="s">
        <v>1087</v>
      </c>
      <c r="F243" s="215" t="s">
        <v>1088</v>
      </c>
      <c r="G243" s="216" t="s">
        <v>281</v>
      </c>
      <c r="H243" s="217">
        <v>1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45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91</v>
      </c>
      <c r="AT243" s="224" t="s">
        <v>154</v>
      </c>
      <c r="AU243" s="224" t="s">
        <v>77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84</v>
      </c>
      <c r="BK243" s="225">
        <f>ROUND(I243*H243,2)</f>
        <v>0</v>
      </c>
      <c r="BL243" s="18" t="s">
        <v>91</v>
      </c>
      <c r="BM243" s="224" t="s">
        <v>1089</v>
      </c>
    </row>
    <row r="244" spans="1:47" s="2" customFormat="1" ht="12">
      <c r="A244" s="39"/>
      <c r="B244" s="40"/>
      <c r="C244" s="41"/>
      <c r="D244" s="226" t="s">
        <v>160</v>
      </c>
      <c r="E244" s="41"/>
      <c r="F244" s="227" t="s">
        <v>1088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77</v>
      </c>
    </row>
    <row r="245" spans="1:65" s="2" customFormat="1" ht="16.5" customHeight="1">
      <c r="A245" s="39"/>
      <c r="B245" s="40"/>
      <c r="C245" s="213" t="s">
        <v>533</v>
      </c>
      <c r="D245" s="213" t="s">
        <v>154</v>
      </c>
      <c r="E245" s="214" t="s">
        <v>957</v>
      </c>
      <c r="F245" s="215" t="s">
        <v>958</v>
      </c>
      <c r="G245" s="216" t="s">
        <v>281</v>
      </c>
      <c r="H245" s="217">
        <v>25</v>
      </c>
      <c r="I245" s="218"/>
      <c r="J245" s="219">
        <f>ROUND(I245*H245,2)</f>
        <v>0</v>
      </c>
      <c r="K245" s="215" t="s">
        <v>19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91</v>
      </c>
      <c r="AT245" s="224" t="s">
        <v>154</v>
      </c>
      <c r="AU245" s="224" t="s">
        <v>77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84</v>
      </c>
      <c r="BK245" s="225">
        <f>ROUND(I245*H245,2)</f>
        <v>0</v>
      </c>
      <c r="BL245" s="18" t="s">
        <v>91</v>
      </c>
      <c r="BM245" s="224" t="s">
        <v>1090</v>
      </c>
    </row>
    <row r="246" spans="1:47" s="2" customFormat="1" ht="12">
      <c r="A246" s="39"/>
      <c r="B246" s="40"/>
      <c r="C246" s="41"/>
      <c r="D246" s="226" t="s">
        <v>160</v>
      </c>
      <c r="E246" s="41"/>
      <c r="F246" s="227" t="s">
        <v>958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160</v>
      </c>
      <c r="AU246" s="18" t="s">
        <v>77</v>
      </c>
    </row>
    <row r="247" spans="1:65" s="2" customFormat="1" ht="16.5" customHeight="1">
      <c r="A247" s="39"/>
      <c r="B247" s="40"/>
      <c r="C247" s="213" t="s">
        <v>540</v>
      </c>
      <c r="D247" s="213" t="s">
        <v>154</v>
      </c>
      <c r="E247" s="214" t="s">
        <v>959</v>
      </c>
      <c r="F247" s="215" t="s">
        <v>960</v>
      </c>
      <c r="G247" s="216" t="s">
        <v>281</v>
      </c>
      <c r="H247" s="217">
        <v>63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45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91</v>
      </c>
      <c r="AT247" s="224" t="s">
        <v>154</v>
      </c>
      <c r="AU247" s="224" t="s">
        <v>77</v>
      </c>
      <c r="AY247" s="18" t="s">
        <v>152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84</v>
      </c>
      <c r="BK247" s="225">
        <f>ROUND(I247*H247,2)</f>
        <v>0</v>
      </c>
      <c r="BL247" s="18" t="s">
        <v>91</v>
      </c>
      <c r="BM247" s="224" t="s">
        <v>1091</v>
      </c>
    </row>
    <row r="248" spans="1:47" s="2" customFormat="1" ht="12">
      <c r="A248" s="39"/>
      <c r="B248" s="40"/>
      <c r="C248" s="41"/>
      <c r="D248" s="226" t="s">
        <v>160</v>
      </c>
      <c r="E248" s="41"/>
      <c r="F248" s="227" t="s">
        <v>960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160</v>
      </c>
      <c r="AU248" s="18" t="s">
        <v>77</v>
      </c>
    </row>
    <row r="249" spans="1:63" s="12" customFormat="1" ht="25.9" customHeight="1">
      <c r="A249" s="12"/>
      <c r="B249" s="197"/>
      <c r="C249" s="198"/>
      <c r="D249" s="199" t="s">
        <v>72</v>
      </c>
      <c r="E249" s="200" t="s">
        <v>961</v>
      </c>
      <c r="F249" s="200" t="s">
        <v>1038</v>
      </c>
      <c r="G249" s="198"/>
      <c r="H249" s="198"/>
      <c r="I249" s="201"/>
      <c r="J249" s="202">
        <f>BK249</f>
        <v>0</v>
      </c>
      <c r="K249" s="198"/>
      <c r="L249" s="203"/>
      <c r="M249" s="204"/>
      <c r="N249" s="205"/>
      <c r="O249" s="205"/>
      <c r="P249" s="206">
        <f>SUM(P250:P257)</f>
        <v>0</v>
      </c>
      <c r="Q249" s="205"/>
      <c r="R249" s="206">
        <f>SUM(R250:R257)</f>
        <v>0</v>
      </c>
      <c r="S249" s="205"/>
      <c r="T249" s="207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77</v>
      </c>
      <c r="AT249" s="209" t="s">
        <v>72</v>
      </c>
      <c r="AU249" s="209" t="s">
        <v>73</v>
      </c>
      <c r="AY249" s="208" t="s">
        <v>152</v>
      </c>
      <c r="BK249" s="210">
        <f>SUM(BK250:BK257)</f>
        <v>0</v>
      </c>
    </row>
    <row r="250" spans="1:65" s="2" customFormat="1" ht="16.5" customHeight="1">
      <c r="A250" s="39"/>
      <c r="B250" s="40"/>
      <c r="C250" s="213" t="s">
        <v>542</v>
      </c>
      <c r="D250" s="213" t="s">
        <v>154</v>
      </c>
      <c r="E250" s="214" t="s">
        <v>1084</v>
      </c>
      <c r="F250" s="215" t="s">
        <v>1085</v>
      </c>
      <c r="G250" s="216" t="s">
        <v>281</v>
      </c>
      <c r="H250" s="217">
        <v>1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91</v>
      </c>
      <c r="AT250" s="224" t="s">
        <v>154</v>
      </c>
      <c r="AU250" s="224" t="s">
        <v>77</v>
      </c>
      <c r="AY250" s="18" t="s">
        <v>152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84</v>
      </c>
      <c r="BK250" s="225">
        <f>ROUND(I250*H250,2)</f>
        <v>0</v>
      </c>
      <c r="BL250" s="18" t="s">
        <v>91</v>
      </c>
      <c r="BM250" s="224" t="s">
        <v>1092</v>
      </c>
    </row>
    <row r="251" spans="1:47" s="2" customFormat="1" ht="12">
      <c r="A251" s="39"/>
      <c r="B251" s="40"/>
      <c r="C251" s="41"/>
      <c r="D251" s="226" t="s">
        <v>160</v>
      </c>
      <c r="E251" s="41"/>
      <c r="F251" s="227" t="s">
        <v>1085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160</v>
      </c>
      <c r="AU251" s="18" t="s">
        <v>77</v>
      </c>
    </row>
    <row r="252" spans="1:65" s="2" customFormat="1" ht="16.5" customHeight="1">
      <c r="A252" s="39"/>
      <c r="B252" s="40"/>
      <c r="C252" s="213" t="s">
        <v>544</v>
      </c>
      <c r="D252" s="213" t="s">
        <v>154</v>
      </c>
      <c r="E252" s="214" t="s">
        <v>1087</v>
      </c>
      <c r="F252" s="215" t="s">
        <v>1088</v>
      </c>
      <c r="G252" s="216" t="s">
        <v>281</v>
      </c>
      <c r="H252" s="217">
        <v>1</v>
      </c>
      <c r="I252" s="218"/>
      <c r="J252" s="219">
        <f>ROUND(I252*H252,2)</f>
        <v>0</v>
      </c>
      <c r="K252" s="215" t="s">
        <v>19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91</v>
      </c>
      <c r="AT252" s="224" t="s">
        <v>154</v>
      </c>
      <c r="AU252" s="224" t="s">
        <v>77</v>
      </c>
      <c r="AY252" s="18" t="s">
        <v>152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84</v>
      </c>
      <c r="BK252" s="225">
        <f>ROUND(I252*H252,2)</f>
        <v>0</v>
      </c>
      <c r="BL252" s="18" t="s">
        <v>91</v>
      </c>
      <c r="BM252" s="224" t="s">
        <v>1093</v>
      </c>
    </row>
    <row r="253" spans="1:47" s="2" customFormat="1" ht="12">
      <c r="A253" s="39"/>
      <c r="B253" s="40"/>
      <c r="C253" s="41"/>
      <c r="D253" s="226" t="s">
        <v>160</v>
      </c>
      <c r="E253" s="41"/>
      <c r="F253" s="227" t="s">
        <v>1088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160</v>
      </c>
      <c r="AU253" s="18" t="s">
        <v>77</v>
      </c>
    </row>
    <row r="254" spans="1:65" s="2" customFormat="1" ht="16.5" customHeight="1">
      <c r="A254" s="39"/>
      <c r="B254" s="40"/>
      <c r="C254" s="213" t="s">
        <v>1094</v>
      </c>
      <c r="D254" s="213" t="s">
        <v>154</v>
      </c>
      <c r="E254" s="214" t="s">
        <v>957</v>
      </c>
      <c r="F254" s="215" t="s">
        <v>958</v>
      </c>
      <c r="G254" s="216" t="s">
        <v>281</v>
      </c>
      <c r="H254" s="217">
        <v>25</v>
      </c>
      <c r="I254" s="218"/>
      <c r="J254" s="219">
        <f>ROUND(I254*H254,2)</f>
        <v>0</v>
      </c>
      <c r="K254" s="215" t="s">
        <v>19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91</v>
      </c>
      <c r="AT254" s="224" t="s">
        <v>154</v>
      </c>
      <c r="AU254" s="224" t="s">
        <v>77</v>
      </c>
      <c r="AY254" s="18" t="s">
        <v>152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84</v>
      </c>
      <c r="BK254" s="225">
        <f>ROUND(I254*H254,2)</f>
        <v>0</v>
      </c>
      <c r="BL254" s="18" t="s">
        <v>91</v>
      </c>
      <c r="BM254" s="224" t="s">
        <v>1095</v>
      </c>
    </row>
    <row r="255" spans="1:47" s="2" customFormat="1" ht="12">
      <c r="A255" s="39"/>
      <c r="B255" s="40"/>
      <c r="C255" s="41"/>
      <c r="D255" s="226" t="s">
        <v>160</v>
      </c>
      <c r="E255" s="41"/>
      <c r="F255" s="227" t="s">
        <v>958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160</v>
      </c>
      <c r="AU255" s="18" t="s">
        <v>77</v>
      </c>
    </row>
    <row r="256" spans="1:65" s="2" customFormat="1" ht="16.5" customHeight="1">
      <c r="A256" s="39"/>
      <c r="B256" s="40"/>
      <c r="C256" s="213" t="s">
        <v>749</v>
      </c>
      <c r="D256" s="213" t="s">
        <v>154</v>
      </c>
      <c r="E256" s="214" t="s">
        <v>959</v>
      </c>
      <c r="F256" s="215" t="s">
        <v>960</v>
      </c>
      <c r="G256" s="216" t="s">
        <v>281</v>
      </c>
      <c r="H256" s="217">
        <v>63</v>
      </c>
      <c r="I256" s="218"/>
      <c r="J256" s="219">
        <f>ROUND(I256*H256,2)</f>
        <v>0</v>
      </c>
      <c r="K256" s="215" t="s">
        <v>19</v>
      </c>
      <c r="L256" s="45"/>
      <c r="M256" s="220" t="s">
        <v>19</v>
      </c>
      <c r="N256" s="221" t="s">
        <v>45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91</v>
      </c>
      <c r="AT256" s="224" t="s">
        <v>154</v>
      </c>
      <c r="AU256" s="224" t="s">
        <v>77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84</v>
      </c>
      <c r="BK256" s="225">
        <f>ROUND(I256*H256,2)</f>
        <v>0</v>
      </c>
      <c r="BL256" s="18" t="s">
        <v>91</v>
      </c>
      <c r="BM256" s="224" t="s">
        <v>1096</v>
      </c>
    </row>
    <row r="257" spans="1:47" s="2" customFormat="1" ht="12">
      <c r="A257" s="39"/>
      <c r="B257" s="40"/>
      <c r="C257" s="41"/>
      <c r="D257" s="226" t="s">
        <v>160</v>
      </c>
      <c r="E257" s="41"/>
      <c r="F257" s="227" t="s">
        <v>960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160</v>
      </c>
      <c r="AU257" s="18" t="s">
        <v>77</v>
      </c>
    </row>
    <row r="258" spans="1:63" s="12" customFormat="1" ht="25.9" customHeight="1">
      <c r="A258" s="12"/>
      <c r="B258" s="197"/>
      <c r="C258" s="198"/>
      <c r="D258" s="199" t="s">
        <v>72</v>
      </c>
      <c r="E258" s="200" t="s">
        <v>966</v>
      </c>
      <c r="F258" s="200" t="s">
        <v>1039</v>
      </c>
      <c r="G258" s="198"/>
      <c r="H258" s="198"/>
      <c r="I258" s="201"/>
      <c r="J258" s="202">
        <f>BK258</f>
        <v>0</v>
      </c>
      <c r="K258" s="198"/>
      <c r="L258" s="203"/>
      <c r="M258" s="204"/>
      <c r="N258" s="205"/>
      <c r="O258" s="205"/>
      <c r="P258" s="206">
        <f>SUM(P259:P266)</f>
        <v>0</v>
      </c>
      <c r="Q258" s="205"/>
      <c r="R258" s="206">
        <f>SUM(R259:R266)</f>
        <v>0</v>
      </c>
      <c r="S258" s="205"/>
      <c r="T258" s="207">
        <f>SUM(T259:T266)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77</v>
      </c>
      <c r="AT258" s="209" t="s">
        <v>72</v>
      </c>
      <c r="AU258" s="209" t="s">
        <v>73</v>
      </c>
      <c r="AY258" s="208" t="s">
        <v>152</v>
      </c>
      <c r="BK258" s="210">
        <f>SUM(BK259:BK266)</f>
        <v>0</v>
      </c>
    </row>
    <row r="259" spans="1:65" s="2" customFormat="1" ht="16.5" customHeight="1">
      <c r="A259" s="39"/>
      <c r="B259" s="40"/>
      <c r="C259" s="213" t="s">
        <v>1097</v>
      </c>
      <c r="D259" s="213" t="s">
        <v>154</v>
      </c>
      <c r="E259" s="214" t="s">
        <v>1084</v>
      </c>
      <c r="F259" s="215" t="s">
        <v>1085</v>
      </c>
      <c r="G259" s="216" t="s">
        <v>281</v>
      </c>
      <c r="H259" s="217">
        <v>1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91</v>
      </c>
      <c r="AT259" s="224" t="s">
        <v>154</v>
      </c>
      <c r="AU259" s="224" t="s">
        <v>77</v>
      </c>
      <c r="AY259" s="18" t="s">
        <v>152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84</v>
      </c>
      <c r="BK259" s="225">
        <f>ROUND(I259*H259,2)</f>
        <v>0</v>
      </c>
      <c r="BL259" s="18" t="s">
        <v>91</v>
      </c>
      <c r="BM259" s="224" t="s">
        <v>1098</v>
      </c>
    </row>
    <row r="260" spans="1:47" s="2" customFormat="1" ht="12">
      <c r="A260" s="39"/>
      <c r="B260" s="40"/>
      <c r="C260" s="41"/>
      <c r="D260" s="226" t="s">
        <v>160</v>
      </c>
      <c r="E260" s="41"/>
      <c r="F260" s="227" t="s">
        <v>1085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160</v>
      </c>
      <c r="AU260" s="18" t="s">
        <v>77</v>
      </c>
    </row>
    <row r="261" spans="1:65" s="2" customFormat="1" ht="16.5" customHeight="1">
      <c r="A261" s="39"/>
      <c r="B261" s="40"/>
      <c r="C261" s="213" t="s">
        <v>752</v>
      </c>
      <c r="D261" s="213" t="s">
        <v>154</v>
      </c>
      <c r="E261" s="214" t="s">
        <v>1087</v>
      </c>
      <c r="F261" s="215" t="s">
        <v>1088</v>
      </c>
      <c r="G261" s="216" t="s">
        <v>281</v>
      </c>
      <c r="H261" s="217">
        <v>1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91</v>
      </c>
      <c r="AT261" s="224" t="s">
        <v>154</v>
      </c>
      <c r="AU261" s="224" t="s">
        <v>77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84</v>
      </c>
      <c r="BK261" s="225">
        <f>ROUND(I261*H261,2)</f>
        <v>0</v>
      </c>
      <c r="BL261" s="18" t="s">
        <v>91</v>
      </c>
      <c r="BM261" s="224" t="s">
        <v>1099</v>
      </c>
    </row>
    <row r="262" spans="1:47" s="2" customFormat="1" ht="12">
      <c r="A262" s="39"/>
      <c r="B262" s="40"/>
      <c r="C262" s="41"/>
      <c r="D262" s="226" t="s">
        <v>160</v>
      </c>
      <c r="E262" s="41"/>
      <c r="F262" s="227" t="s">
        <v>1088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160</v>
      </c>
      <c r="AU262" s="18" t="s">
        <v>77</v>
      </c>
    </row>
    <row r="263" spans="1:65" s="2" customFormat="1" ht="16.5" customHeight="1">
      <c r="A263" s="39"/>
      <c r="B263" s="40"/>
      <c r="C263" s="213" t="s">
        <v>1100</v>
      </c>
      <c r="D263" s="213" t="s">
        <v>154</v>
      </c>
      <c r="E263" s="214" t="s">
        <v>957</v>
      </c>
      <c r="F263" s="215" t="s">
        <v>958</v>
      </c>
      <c r="G263" s="216" t="s">
        <v>281</v>
      </c>
      <c r="H263" s="217">
        <v>25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91</v>
      </c>
      <c r="AT263" s="224" t="s">
        <v>154</v>
      </c>
      <c r="AU263" s="224" t="s">
        <v>77</v>
      </c>
      <c r="AY263" s="18" t="s">
        <v>152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84</v>
      </c>
      <c r="BK263" s="225">
        <f>ROUND(I263*H263,2)</f>
        <v>0</v>
      </c>
      <c r="BL263" s="18" t="s">
        <v>91</v>
      </c>
      <c r="BM263" s="224" t="s">
        <v>1101</v>
      </c>
    </row>
    <row r="264" spans="1:47" s="2" customFormat="1" ht="12">
      <c r="A264" s="39"/>
      <c r="B264" s="40"/>
      <c r="C264" s="41"/>
      <c r="D264" s="226" t="s">
        <v>160</v>
      </c>
      <c r="E264" s="41"/>
      <c r="F264" s="227" t="s">
        <v>958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77</v>
      </c>
    </row>
    <row r="265" spans="1:65" s="2" customFormat="1" ht="16.5" customHeight="1">
      <c r="A265" s="39"/>
      <c r="B265" s="40"/>
      <c r="C265" s="213" t="s">
        <v>756</v>
      </c>
      <c r="D265" s="213" t="s">
        <v>154</v>
      </c>
      <c r="E265" s="214" t="s">
        <v>959</v>
      </c>
      <c r="F265" s="215" t="s">
        <v>960</v>
      </c>
      <c r="G265" s="216" t="s">
        <v>281</v>
      </c>
      <c r="H265" s="217">
        <v>63</v>
      </c>
      <c r="I265" s="218"/>
      <c r="J265" s="219">
        <f>ROUND(I265*H265,2)</f>
        <v>0</v>
      </c>
      <c r="K265" s="215" t="s">
        <v>19</v>
      </c>
      <c r="L265" s="45"/>
      <c r="M265" s="220" t="s">
        <v>19</v>
      </c>
      <c r="N265" s="221" t="s">
        <v>45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91</v>
      </c>
      <c r="AT265" s="224" t="s">
        <v>154</v>
      </c>
      <c r="AU265" s="224" t="s">
        <v>77</v>
      </c>
      <c r="AY265" s="18" t="s">
        <v>152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84</v>
      </c>
      <c r="BK265" s="225">
        <f>ROUND(I265*H265,2)</f>
        <v>0</v>
      </c>
      <c r="BL265" s="18" t="s">
        <v>91</v>
      </c>
      <c r="BM265" s="224" t="s">
        <v>1102</v>
      </c>
    </row>
    <row r="266" spans="1:47" s="2" customFormat="1" ht="12">
      <c r="A266" s="39"/>
      <c r="B266" s="40"/>
      <c r="C266" s="41"/>
      <c r="D266" s="226" t="s">
        <v>160</v>
      </c>
      <c r="E266" s="41"/>
      <c r="F266" s="227" t="s">
        <v>960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160</v>
      </c>
      <c r="AU266" s="18" t="s">
        <v>77</v>
      </c>
    </row>
    <row r="267" spans="1:63" s="12" customFormat="1" ht="25.9" customHeight="1">
      <c r="A267" s="12"/>
      <c r="B267" s="197"/>
      <c r="C267" s="198"/>
      <c r="D267" s="199" t="s">
        <v>72</v>
      </c>
      <c r="E267" s="200" t="s">
        <v>1103</v>
      </c>
      <c r="F267" s="200" t="s">
        <v>962</v>
      </c>
      <c r="G267" s="198"/>
      <c r="H267" s="198"/>
      <c r="I267" s="201"/>
      <c r="J267" s="202">
        <f>BK267</f>
        <v>0</v>
      </c>
      <c r="K267" s="198"/>
      <c r="L267" s="203"/>
      <c r="M267" s="204"/>
      <c r="N267" s="205"/>
      <c r="O267" s="205"/>
      <c r="P267" s="206">
        <f>SUM(P268:P269)</f>
        <v>0</v>
      </c>
      <c r="Q267" s="205"/>
      <c r="R267" s="206">
        <f>SUM(R268:R269)</f>
        <v>0</v>
      </c>
      <c r="S267" s="205"/>
      <c r="T267" s="207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8" t="s">
        <v>77</v>
      </c>
      <c r="AT267" s="209" t="s">
        <v>72</v>
      </c>
      <c r="AU267" s="209" t="s">
        <v>73</v>
      </c>
      <c r="AY267" s="208" t="s">
        <v>152</v>
      </c>
      <c r="BK267" s="210">
        <f>SUM(BK268:BK269)</f>
        <v>0</v>
      </c>
    </row>
    <row r="268" spans="1:65" s="2" customFormat="1" ht="16.5" customHeight="1">
      <c r="A268" s="39"/>
      <c r="B268" s="40"/>
      <c r="C268" s="213" t="s">
        <v>1104</v>
      </c>
      <c r="D268" s="213" t="s">
        <v>154</v>
      </c>
      <c r="E268" s="214" t="s">
        <v>963</v>
      </c>
      <c r="F268" s="215" t="s">
        <v>964</v>
      </c>
      <c r="G268" s="216" t="s">
        <v>965</v>
      </c>
      <c r="H268" s="217">
        <v>48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91</v>
      </c>
      <c r="AT268" s="224" t="s">
        <v>154</v>
      </c>
      <c r="AU268" s="224" t="s">
        <v>77</v>
      </c>
      <c r="AY268" s="18" t="s">
        <v>152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84</v>
      </c>
      <c r="BK268" s="225">
        <f>ROUND(I268*H268,2)</f>
        <v>0</v>
      </c>
      <c r="BL268" s="18" t="s">
        <v>91</v>
      </c>
      <c r="BM268" s="224" t="s">
        <v>1105</v>
      </c>
    </row>
    <row r="269" spans="1:47" s="2" customFormat="1" ht="12">
      <c r="A269" s="39"/>
      <c r="B269" s="40"/>
      <c r="C269" s="41"/>
      <c r="D269" s="226" t="s">
        <v>160</v>
      </c>
      <c r="E269" s="41"/>
      <c r="F269" s="227" t="s">
        <v>964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160</v>
      </c>
      <c r="AU269" s="18" t="s">
        <v>77</v>
      </c>
    </row>
    <row r="270" spans="1:63" s="12" customFormat="1" ht="25.9" customHeight="1">
      <c r="A270" s="12"/>
      <c r="B270" s="197"/>
      <c r="C270" s="198"/>
      <c r="D270" s="199" t="s">
        <v>72</v>
      </c>
      <c r="E270" s="200" t="s">
        <v>1106</v>
      </c>
      <c r="F270" s="200" t="s">
        <v>967</v>
      </c>
      <c r="G270" s="198"/>
      <c r="H270" s="198"/>
      <c r="I270" s="201"/>
      <c r="J270" s="202">
        <f>BK270</f>
        <v>0</v>
      </c>
      <c r="K270" s="198"/>
      <c r="L270" s="203"/>
      <c r="M270" s="204"/>
      <c r="N270" s="205"/>
      <c r="O270" s="205"/>
      <c r="P270" s="206">
        <f>SUM(P271:P274)</f>
        <v>0</v>
      </c>
      <c r="Q270" s="205"/>
      <c r="R270" s="206">
        <f>SUM(R271:R274)</f>
        <v>0</v>
      </c>
      <c r="S270" s="205"/>
      <c r="T270" s="207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8" t="s">
        <v>77</v>
      </c>
      <c r="AT270" s="209" t="s">
        <v>72</v>
      </c>
      <c r="AU270" s="209" t="s">
        <v>73</v>
      </c>
      <c r="AY270" s="208" t="s">
        <v>152</v>
      </c>
      <c r="BK270" s="210">
        <f>SUM(BK271:BK274)</f>
        <v>0</v>
      </c>
    </row>
    <row r="271" spans="1:65" s="2" customFormat="1" ht="16.5" customHeight="1">
      <c r="A271" s="39"/>
      <c r="B271" s="40"/>
      <c r="C271" s="213" t="s">
        <v>759</v>
      </c>
      <c r="D271" s="213" t="s">
        <v>154</v>
      </c>
      <c r="E271" s="214" t="s">
        <v>968</v>
      </c>
      <c r="F271" s="215" t="s">
        <v>969</v>
      </c>
      <c r="G271" s="216" t="s">
        <v>965</v>
      </c>
      <c r="H271" s="217">
        <v>32</v>
      </c>
      <c r="I271" s="218"/>
      <c r="J271" s="219">
        <f>ROUND(I271*H271,2)</f>
        <v>0</v>
      </c>
      <c r="K271" s="215" t="s">
        <v>19</v>
      </c>
      <c r="L271" s="45"/>
      <c r="M271" s="220" t="s">
        <v>19</v>
      </c>
      <c r="N271" s="221" t="s">
        <v>45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91</v>
      </c>
      <c r="AT271" s="224" t="s">
        <v>154</v>
      </c>
      <c r="AU271" s="224" t="s">
        <v>77</v>
      </c>
      <c r="AY271" s="18" t="s">
        <v>152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84</v>
      </c>
      <c r="BK271" s="225">
        <f>ROUND(I271*H271,2)</f>
        <v>0</v>
      </c>
      <c r="BL271" s="18" t="s">
        <v>91</v>
      </c>
      <c r="BM271" s="224" t="s">
        <v>1107</v>
      </c>
    </row>
    <row r="272" spans="1:47" s="2" customFormat="1" ht="12">
      <c r="A272" s="39"/>
      <c r="B272" s="40"/>
      <c r="C272" s="41"/>
      <c r="D272" s="226" t="s">
        <v>160</v>
      </c>
      <c r="E272" s="41"/>
      <c r="F272" s="227" t="s">
        <v>969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160</v>
      </c>
      <c r="AU272" s="18" t="s">
        <v>77</v>
      </c>
    </row>
    <row r="273" spans="1:65" s="2" customFormat="1" ht="16.5" customHeight="1">
      <c r="A273" s="39"/>
      <c r="B273" s="40"/>
      <c r="C273" s="213" t="s">
        <v>1108</v>
      </c>
      <c r="D273" s="213" t="s">
        <v>154</v>
      </c>
      <c r="E273" s="214" t="s">
        <v>970</v>
      </c>
      <c r="F273" s="215" t="s">
        <v>971</v>
      </c>
      <c r="G273" s="216" t="s">
        <v>965</v>
      </c>
      <c r="H273" s="217">
        <v>4</v>
      </c>
      <c r="I273" s="218"/>
      <c r="J273" s="219">
        <f>ROUND(I273*H273,2)</f>
        <v>0</v>
      </c>
      <c r="K273" s="215" t="s">
        <v>19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91</v>
      </c>
      <c r="AT273" s="224" t="s">
        <v>154</v>
      </c>
      <c r="AU273" s="224" t="s">
        <v>77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91</v>
      </c>
      <c r="BM273" s="224" t="s">
        <v>1109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971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77</v>
      </c>
    </row>
    <row r="275" spans="1:63" s="12" customFormat="1" ht="25.9" customHeight="1">
      <c r="A275" s="12"/>
      <c r="B275" s="197"/>
      <c r="C275" s="198"/>
      <c r="D275" s="199" t="s">
        <v>72</v>
      </c>
      <c r="E275" s="200" t="s">
        <v>335</v>
      </c>
      <c r="F275" s="200" t="s">
        <v>336</v>
      </c>
      <c r="G275" s="198"/>
      <c r="H275" s="198"/>
      <c r="I275" s="201"/>
      <c r="J275" s="202">
        <f>BK275</f>
        <v>0</v>
      </c>
      <c r="K275" s="198"/>
      <c r="L275" s="203"/>
      <c r="M275" s="204"/>
      <c r="N275" s="205"/>
      <c r="O275" s="205"/>
      <c r="P275" s="206">
        <f>SUM(P276:P285)</f>
        <v>0</v>
      </c>
      <c r="Q275" s="205"/>
      <c r="R275" s="206">
        <f>SUM(R276:R285)</f>
        <v>0</v>
      </c>
      <c r="S275" s="205"/>
      <c r="T275" s="207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94</v>
      </c>
      <c r="AT275" s="209" t="s">
        <v>72</v>
      </c>
      <c r="AU275" s="209" t="s">
        <v>73</v>
      </c>
      <c r="AY275" s="208" t="s">
        <v>152</v>
      </c>
      <c r="BK275" s="210">
        <f>SUM(BK276:BK285)</f>
        <v>0</v>
      </c>
    </row>
    <row r="276" spans="1:65" s="2" customFormat="1" ht="16.5" customHeight="1">
      <c r="A276" s="39"/>
      <c r="B276" s="40"/>
      <c r="C276" s="213" t="s">
        <v>1143</v>
      </c>
      <c r="D276" s="213" t="s">
        <v>154</v>
      </c>
      <c r="E276" s="214" t="s">
        <v>1110</v>
      </c>
      <c r="F276" s="215" t="s">
        <v>973</v>
      </c>
      <c r="G276" s="216" t="s">
        <v>974</v>
      </c>
      <c r="H276" s="217">
        <v>1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343</v>
      </c>
      <c r="AT276" s="224" t="s">
        <v>154</v>
      </c>
      <c r="AU276" s="224" t="s">
        <v>77</v>
      </c>
      <c r="AY276" s="18" t="s">
        <v>152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84</v>
      </c>
      <c r="BK276" s="225">
        <f>ROUND(I276*H276,2)</f>
        <v>0</v>
      </c>
      <c r="BL276" s="18" t="s">
        <v>343</v>
      </c>
      <c r="BM276" s="224" t="s">
        <v>1165</v>
      </c>
    </row>
    <row r="277" spans="1:47" s="2" customFormat="1" ht="12">
      <c r="A277" s="39"/>
      <c r="B277" s="40"/>
      <c r="C277" s="41"/>
      <c r="D277" s="226" t="s">
        <v>160</v>
      </c>
      <c r="E277" s="41"/>
      <c r="F277" s="227" t="s">
        <v>976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160</v>
      </c>
      <c r="AU277" s="18" t="s">
        <v>77</v>
      </c>
    </row>
    <row r="278" spans="1:65" s="2" customFormat="1" ht="16.5" customHeight="1">
      <c r="A278" s="39"/>
      <c r="B278" s="40"/>
      <c r="C278" s="213" t="s">
        <v>863</v>
      </c>
      <c r="D278" s="213" t="s">
        <v>154</v>
      </c>
      <c r="E278" s="214" t="s">
        <v>1113</v>
      </c>
      <c r="F278" s="215" t="s">
        <v>978</v>
      </c>
      <c r="G278" s="216" t="s">
        <v>974</v>
      </c>
      <c r="H278" s="217">
        <v>1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343</v>
      </c>
      <c r="AT278" s="224" t="s">
        <v>154</v>
      </c>
      <c r="AU278" s="224" t="s">
        <v>77</v>
      </c>
      <c r="AY278" s="18" t="s">
        <v>152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84</v>
      </c>
      <c r="BK278" s="225">
        <f>ROUND(I278*H278,2)</f>
        <v>0</v>
      </c>
      <c r="BL278" s="18" t="s">
        <v>343</v>
      </c>
      <c r="BM278" s="224" t="s">
        <v>1166</v>
      </c>
    </row>
    <row r="279" spans="1:47" s="2" customFormat="1" ht="12">
      <c r="A279" s="39"/>
      <c r="B279" s="40"/>
      <c r="C279" s="41"/>
      <c r="D279" s="226" t="s">
        <v>160</v>
      </c>
      <c r="E279" s="41"/>
      <c r="F279" s="227" t="s">
        <v>976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160</v>
      </c>
      <c r="AU279" s="18" t="s">
        <v>77</v>
      </c>
    </row>
    <row r="280" spans="1:65" s="2" customFormat="1" ht="16.5" customHeight="1">
      <c r="A280" s="39"/>
      <c r="B280" s="40"/>
      <c r="C280" s="213" t="s">
        <v>1146</v>
      </c>
      <c r="D280" s="213" t="s">
        <v>154</v>
      </c>
      <c r="E280" s="214" t="s">
        <v>1115</v>
      </c>
      <c r="F280" s="215" t="s">
        <v>981</v>
      </c>
      <c r="G280" s="216" t="s">
        <v>974</v>
      </c>
      <c r="H280" s="217">
        <v>1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343</v>
      </c>
      <c r="AT280" s="224" t="s">
        <v>154</v>
      </c>
      <c r="AU280" s="224" t="s">
        <v>77</v>
      </c>
      <c r="AY280" s="18" t="s">
        <v>152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84</v>
      </c>
      <c r="BK280" s="225">
        <f>ROUND(I280*H280,2)</f>
        <v>0</v>
      </c>
      <c r="BL280" s="18" t="s">
        <v>343</v>
      </c>
      <c r="BM280" s="224" t="s">
        <v>1167</v>
      </c>
    </row>
    <row r="281" spans="1:47" s="2" customFormat="1" ht="12">
      <c r="A281" s="39"/>
      <c r="B281" s="40"/>
      <c r="C281" s="41"/>
      <c r="D281" s="226" t="s">
        <v>160</v>
      </c>
      <c r="E281" s="41"/>
      <c r="F281" s="227" t="s">
        <v>976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77</v>
      </c>
    </row>
    <row r="282" spans="1:65" s="2" customFormat="1" ht="16.5" customHeight="1">
      <c r="A282" s="39"/>
      <c r="B282" s="40"/>
      <c r="C282" s="213" t="s">
        <v>864</v>
      </c>
      <c r="D282" s="213" t="s">
        <v>154</v>
      </c>
      <c r="E282" s="214" t="s">
        <v>1118</v>
      </c>
      <c r="F282" s="215" t="s">
        <v>984</v>
      </c>
      <c r="G282" s="216" t="s">
        <v>974</v>
      </c>
      <c r="H282" s="217">
        <v>1</v>
      </c>
      <c r="I282" s="218"/>
      <c r="J282" s="219">
        <f>ROUND(I282*H282,2)</f>
        <v>0</v>
      </c>
      <c r="K282" s="215" t="s">
        <v>19</v>
      </c>
      <c r="L282" s="45"/>
      <c r="M282" s="220" t="s">
        <v>19</v>
      </c>
      <c r="N282" s="221" t="s">
        <v>45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343</v>
      </c>
      <c r="AT282" s="224" t="s">
        <v>154</v>
      </c>
      <c r="AU282" s="224" t="s">
        <v>77</v>
      </c>
      <c r="AY282" s="18" t="s">
        <v>152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84</v>
      </c>
      <c r="BK282" s="225">
        <f>ROUND(I282*H282,2)</f>
        <v>0</v>
      </c>
      <c r="BL282" s="18" t="s">
        <v>343</v>
      </c>
      <c r="BM282" s="224" t="s">
        <v>1168</v>
      </c>
    </row>
    <row r="283" spans="1:47" s="2" customFormat="1" ht="12">
      <c r="A283" s="39"/>
      <c r="B283" s="40"/>
      <c r="C283" s="41"/>
      <c r="D283" s="226" t="s">
        <v>160</v>
      </c>
      <c r="E283" s="41"/>
      <c r="F283" s="227" t="s">
        <v>976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160</v>
      </c>
      <c r="AU283" s="18" t="s">
        <v>77</v>
      </c>
    </row>
    <row r="284" spans="1:65" s="2" customFormat="1" ht="16.5" customHeight="1">
      <c r="A284" s="39"/>
      <c r="B284" s="40"/>
      <c r="C284" s="213" t="s">
        <v>1149</v>
      </c>
      <c r="D284" s="213" t="s">
        <v>154</v>
      </c>
      <c r="E284" s="214" t="s">
        <v>1120</v>
      </c>
      <c r="F284" s="215" t="s">
        <v>987</v>
      </c>
      <c r="G284" s="216" t="s">
        <v>974</v>
      </c>
      <c r="H284" s="217">
        <v>1</v>
      </c>
      <c r="I284" s="218"/>
      <c r="J284" s="219">
        <f>ROUND(I284*H284,2)</f>
        <v>0</v>
      </c>
      <c r="K284" s="215" t="s">
        <v>19</v>
      </c>
      <c r="L284" s="45"/>
      <c r="M284" s="220" t="s">
        <v>19</v>
      </c>
      <c r="N284" s="221" t="s">
        <v>45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343</v>
      </c>
      <c r="AT284" s="224" t="s">
        <v>154</v>
      </c>
      <c r="AU284" s="224" t="s">
        <v>77</v>
      </c>
      <c r="AY284" s="18" t="s">
        <v>152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84</v>
      </c>
      <c r="BK284" s="225">
        <f>ROUND(I284*H284,2)</f>
        <v>0</v>
      </c>
      <c r="BL284" s="18" t="s">
        <v>343</v>
      </c>
      <c r="BM284" s="224" t="s">
        <v>1169</v>
      </c>
    </row>
    <row r="285" spans="1:47" s="2" customFormat="1" ht="12">
      <c r="A285" s="39"/>
      <c r="B285" s="40"/>
      <c r="C285" s="41"/>
      <c r="D285" s="226" t="s">
        <v>160</v>
      </c>
      <c r="E285" s="41"/>
      <c r="F285" s="227" t="s">
        <v>987</v>
      </c>
      <c r="G285" s="41"/>
      <c r="H285" s="41"/>
      <c r="I285" s="228"/>
      <c r="J285" s="41"/>
      <c r="K285" s="41"/>
      <c r="L285" s="45"/>
      <c r="M285" s="265"/>
      <c r="N285" s="266"/>
      <c r="O285" s="267"/>
      <c r="P285" s="267"/>
      <c r="Q285" s="267"/>
      <c r="R285" s="267"/>
      <c r="S285" s="267"/>
      <c r="T285" s="268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160</v>
      </c>
      <c r="AU285" s="18" t="s">
        <v>77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99:K28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116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1170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19. 11. 2021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27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43" t="s">
        <v>29</v>
      </c>
      <c r="J15" s="134" t="s">
        <v>30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31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29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33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29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36</v>
      </c>
      <c r="E23" s="39"/>
      <c r="F23" s="39"/>
      <c r="G23" s="39"/>
      <c r="H23" s="39"/>
      <c r="I23" s="143" t="s">
        <v>26</v>
      </c>
      <c r="J23" s="134" t="str">
        <f>IF('Rekapitulace stavby'!AN19="","",'Rekapitulace stavby'!AN19)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 xml:space="preserve"> </v>
      </c>
      <c r="F24" s="39"/>
      <c r="G24" s="39"/>
      <c r="H24" s="39"/>
      <c r="I24" s="143" t="s">
        <v>29</v>
      </c>
      <c r="J24" s="134" t="str">
        <f>IF('Rekapitulace stavby'!AN20="","",'Rekapitulace stavby'!AN20)</f>
        <v/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37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39</v>
      </c>
      <c r="E30" s="39"/>
      <c r="F30" s="39"/>
      <c r="G30" s="39"/>
      <c r="H30" s="39"/>
      <c r="I30" s="39"/>
      <c r="J30" s="154">
        <f>ROUND(J85,2)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41</v>
      </c>
      <c r="G32" s="39"/>
      <c r="H32" s="39"/>
      <c r="I32" s="155" t="s">
        <v>40</v>
      </c>
      <c r="J32" s="155" t="s">
        <v>42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43</v>
      </c>
      <c r="E33" s="143" t="s">
        <v>44</v>
      </c>
      <c r="F33" s="157">
        <f>ROUND((SUM(BE85:BE296)),2)</f>
        <v>0</v>
      </c>
      <c r="G33" s="39"/>
      <c r="H33" s="39"/>
      <c r="I33" s="158">
        <v>0.21</v>
      </c>
      <c r="J33" s="157">
        <f>ROUND(((SUM(BE85:BE296))*I33),2)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45</v>
      </c>
      <c r="F34" s="157">
        <f>ROUND((SUM(BF85:BF296)),2)</f>
        <v>0</v>
      </c>
      <c r="G34" s="39"/>
      <c r="H34" s="39"/>
      <c r="I34" s="158">
        <v>0.15</v>
      </c>
      <c r="J34" s="157">
        <f>ROUND(((SUM(BF85:BF296))*I34),2)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46</v>
      </c>
      <c r="F35" s="157">
        <f>ROUND((SUM(BG85:BG296)),2)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47</v>
      </c>
      <c r="F36" s="157">
        <f>ROUND((SUM(BH85:BH296)),2)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ROUND((SUM(BI85:BI296)),2)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Čtyřlístek- udržovací práce DBS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3 - ZTI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Ostrava</v>
      </c>
      <c r="G52" s="41"/>
      <c r="H52" s="41"/>
      <c r="I52" s="33" t="s">
        <v>23</v>
      </c>
      <c r="J52" s="73" t="str">
        <f>IF(J12="","",J12)</f>
        <v>19. 11. 2021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Čtyřlístek</v>
      </c>
      <c r="G54" s="41"/>
      <c r="H54" s="41"/>
      <c r="I54" s="33" t="s">
        <v>33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121</v>
      </c>
      <c r="D57" s="172"/>
      <c r="E57" s="172"/>
      <c r="F57" s="172"/>
      <c r="G57" s="172"/>
      <c r="H57" s="172"/>
      <c r="I57" s="172"/>
      <c r="J57" s="173" t="s">
        <v>122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pans="1:31" s="9" customFormat="1" ht="24.95" customHeight="1">
      <c r="A60" s="9"/>
      <c r="B60" s="175"/>
      <c r="C60" s="176"/>
      <c r="D60" s="177" t="s">
        <v>129</v>
      </c>
      <c r="E60" s="178"/>
      <c r="F60" s="178"/>
      <c r="G60" s="178"/>
      <c r="H60" s="178"/>
      <c r="I60" s="178"/>
      <c r="J60" s="179">
        <f>J86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1171</v>
      </c>
      <c r="E61" s="183"/>
      <c r="F61" s="183"/>
      <c r="G61" s="183"/>
      <c r="H61" s="183"/>
      <c r="I61" s="183"/>
      <c r="J61" s="184">
        <f>J87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5"/>
      <c r="C62" s="176"/>
      <c r="D62" s="177" t="s">
        <v>1172</v>
      </c>
      <c r="E62" s="178"/>
      <c r="F62" s="178"/>
      <c r="G62" s="178"/>
      <c r="H62" s="178"/>
      <c r="I62" s="178"/>
      <c r="J62" s="179">
        <f>J282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5"/>
      <c r="C63" s="176"/>
      <c r="D63" s="177" t="s">
        <v>134</v>
      </c>
      <c r="E63" s="178"/>
      <c r="F63" s="178"/>
      <c r="G63" s="178"/>
      <c r="H63" s="178"/>
      <c r="I63" s="178"/>
      <c r="J63" s="179">
        <f>J288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1"/>
      <c r="C64" s="126"/>
      <c r="D64" s="182" t="s">
        <v>135</v>
      </c>
      <c r="E64" s="183"/>
      <c r="F64" s="183"/>
      <c r="G64" s="183"/>
      <c r="H64" s="183"/>
      <c r="I64" s="183"/>
      <c r="J64" s="184">
        <f>J289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136</v>
      </c>
      <c r="E65" s="183"/>
      <c r="F65" s="183"/>
      <c r="G65" s="183"/>
      <c r="H65" s="183"/>
      <c r="I65" s="183"/>
      <c r="J65" s="184">
        <f>J293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137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Čtyřlístek- udržovací práce DBS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3 - ZTI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Ostrava</v>
      </c>
      <c r="G79" s="41"/>
      <c r="H79" s="41"/>
      <c r="I79" s="33" t="s">
        <v>23</v>
      </c>
      <c r="J79" s="73" t="str">
        <f>IF(J12="","",J12)</f>
        <v>19. 11. 2021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Čtyřlístek</v>
      </c>
      <c r="G81" s="41"/>
      <c r="H81" s="41"/>
      <c r="I81" s="33" t="s">
        <v>33</v>
      </c>
      <c r="J81" s="37" t="str">
        <f>E21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 xml:space="preserve"> 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138</v>
      </c>
      <c r="D84" s="189" t="s">
        <v>58</v>
      </c>
      <c r="E84" s="189" t="s">
        <v>54</v>
      </c>
      <c r="F84" s="189" t="s">
        <v>55</v>
      </c>
      <c r="G84" s="189" t="s">
        <v>139</v>
      </c>
      <c r="H84" s="189" t="s">
        <v>140</v>
      </c>
      <c r="I84" s="189" t="s">
        <v>141</v>
      </c>
      <c r="J84" s="189" t="s">
        <v>122</v>
      </c>
      <c r="K84" s="190" t="s">
        <v>142</v>
      </c>
      <c r="L84" s="191"/>
      <c r="M84" s="93" t="s">
        <v>19</v>
      </c>
      <c r="N84" s="94" t="s">
        <v>43</v>
      </c>
      <c r="O84" s="94" t="s">
        <v>143</v>
      </c>
      <c r="P84" s="94" t="s">
        <v>144</v>
      </c>
      <c r="Q84" s="94" t="s">
        <v>145</v>
      </c>
      <c r="R84" s="94" t="s">
        <v>146</v>
      </c>
      <c r="S84" s="94" t="s">
        <v>147</v>
      </c>
      <c r="T84" s="95" t="s">
        <v>148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149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P86+P282+P288</f>
        <v>0</v>
      </c>
      <c r="Q85" s="97"/>
      <c r="R85" s="194">
        <f>R86+R282+R288</f>
        <v>0.165485</v>
      </c>
      <c r="S85" s="97"/>
      <c r="T85" s="195">
        <f>T86+T282+T288</f>
        <v>0.00884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123</v>
      </c>
      <c r="BK85" s="196">
        <f>BK86+BK282+BK288</f>
        <v>0</v>
      </c>
    </row>
    <row r="86" spans="1:63" s="12" customFormat="1" ht="25.9" customHeight="1">
      <c r="A86" s="12"/>
      <c r="B86" s="197"/>
      <c r="C86" s="198"/>
      <c r="D86" s="199" t="s">
        <v>72</v>
      </c>
      <c r="E86" s="200" t="s">
        <v>247</v>
      </c>
      <c r="F86" s="200" t="s">
        <v>248</v>
      </c>
      <c r="G86" s="198"/>
      <c r="H86" s="198"/>
      <c r="I86" s="201"/>
      <c r="J86" s="202">
        <f>BK86</f>
        <v>0</v>
      </c>
      <c r="K86" s="198"/>
      <c r="L86" s="203"/>
      <c r="M86" s="204"/>
      <c r="N86" s="205"/>
      <c r="O86" s="205"/>
      <c r="P86" s="206">
        <f>P87</f>
        <v>0</v>
      </c>
      <c r="Q86" s="205"/>
      <c r="R86" s="206">
        <f>R87</f>
        <v>0.165485</v>
      </c>
      <c r="S86" s="205"/>
      <c r="T86" s="207">
        <f>T87</f>
        <v>0.00884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84</v>
      </c>
      <c r="AT86" s="209" t="s">
        <v>72</v>
      </c>
      <c r="AU86" s="209" t="s">
        <v>73</v>
      </c>
      <c r="AY86" s="208" t="s">
        <v>152</v>
      </c>
      <c r="BK86" s="210">
        <f>BK87</f>
        <v>0</v>
      </c>
    </row>
    <row r="87" spans="1:63" s="12" customFormat="1" ht="22.8" customHeight="1">
      <c r="A87" s="12"/>
      <c r="B87" s="197"/>
      <c r="C87" s="198"/>
      <c r="D87" s="199" t="s">
        <v>72</v>
      </c>
      <c r="E87" s="211" t="s">
        <v>1173</v>
      </c>
      <c r="F87" s="211" t="s">
        <v>1174</v>
      </c>
      <c r="G87" s="198"/>
      <c r="H87" s="198"/>
      <c r="I87" s="201"/>
      <c r="J87" s="212">
        <f>BK87</f>
        <v>0</v>
      </c>
      <c r="K87" s="198"/>
      <c r="L87" s="203"/>
      <c r="M87" s="204"/>
      <c r="N87" s="205"/>
      <c r="O87" s="205"/>
      <c r="P87" s="206">
        <f>SUM(P88:P281)</f>
        <v>0</v>
      </c>
      <c r="Q87" s="205"/>
      <c r="R87" s="206">
        <f>SUM(R88:R281)</f>
        <v>0.165485</v>
      </c>
      <c r="S87" s="205"/>
      <c r="T87" s="207">
        <f>SUM(T88:T281)</f>
        <v>0.00884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84</v>
      </c>
      <c r="AT87" s="209" t="s">
        <v>72</v>
      </c>
      <c r="AU87" s="209" t="s">
        <v>77</v>
      </c>
      <c r="AY87" s="208" t="s">
        <v>152</v>
      </c>
      <c r="BK87" s="210">
        <f>SUM(BK88:BK281)</f>
        <v>0</v>
      </c>
    </row>
    <row r="88" spans="1:65" s="2" customFormat="1" ht="16.5" customHeight="1">
      <c r="A88" s="39"/>
      <c r="B88" s="40"/>
      <c r="C88" s="213" t="s">
        <v>77</v>
      </c>
      <c r="D88" s="213" t="s">
        <v>154</v>
      </c>
      <c r="E88" s="214" t="s">
        <v>1175</v>
      </c>
      <c r="F88" s="215" t="s">
        <v>1176</v>
      </c>
      <c r="G88" s="216" t="s">
        <v>254</v>
      </c>
      <c r="H88" s="217">
        <v>2</v>
      </c>
      <c r="I88" s="218"/>
      <c r="J88" s="219">
        <f>ROUND(I88*H88,2)</f>
        <v>0</v>
      </c>
      <c r="K88" s="215" t="s">
        <v>158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241</v>
      </c>
      <c r="AT88" s="224" t="s">
        <v>154</v>
      </c>
      <c r="AU88" s="224" t="s">
        <v>84</v>
      </c>
      <c r="AY88" s="18" t="s">
        <v>152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84</v>
      </c>
      <c r="BK88" s="225">
        <f>ROUND(I88*H88,2)</f>
        <v>0</v>
      </c>
      <c r="BL88" s="18" t="s">
        <v>241</v>
      </c>
      <c r="BM88" s="224" t="s">
        <v>1177</v>
      </c>
    </row>
    <row r="89" spans="1:47" s="2" customFormat="1" ht="12">
      <c r="A89" s="39"/>
      <c r="B89" s="40"/>
      <c r="C89" s="41"/>
      <c r="D89" s="226" t="s">
        <v>160</v>
      </c>
      <c r="E89" s="41"/>
      <c r="F89" s="227" t="s">
        <v>1178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160</v>
      </c>
      <c r="AU89" s="18" t="s">
        <v>84</v>
      </c>
    </row>
    <row r="90" spans="1:47" s="2" customFormat="1" ht="12">
      <c r="A90" s="39"/>
      <c r="B90" s="40"/>
      <c r="C90" s="41"/>
      <c r="D90" s="231" t="s">
        <v>162</v>
      </c>
      <c r="E90" s="41"/>
      <c r="F90" s="232" t="s">
        <v>1179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162</v>
      </c>
      <c r="AU90" s="18" t="s">
        <v>84</v>
      </c>
    </row>
    <row r="91" spans="1:65" s="2" customFormat="1" ht="16.5" customHeight="1">
      <c r="A91" s="39"/>
      <c r="B91" s="40"/>
      <c r="C91" s="213" t="s">
        <v>84</v>
      </c>
      <c r="D91" s="213" t="s">
        <v>154</v>
      </c>
      <c r="E91" s="214" t="s">
        <v>1180</v>
      </c>
      <c r="F91" s="215" t="s">
        <v>1181</v>
      </c>
      <c r="G91" s="216" t="s">
        <v>254</v>
      </c>
      <c r="H91" s="217">
        <v>2</v>
      </c>
      <c r="I91" s="218"/>
      <c r="J91" s="219">
        <f>ROUND(I91*H91,2)</f>
        <v>0</v>
      </c>
      <c r="K91" s="215" t="s">
        <v>158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0.00389</v>
      </c>
      <c r="R91" s="222">
        <f>Q91*H91</f>
        <v>0.00778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241</v>
      </c>
      <c r="AT91" s="224" t="s">
        <v>154</v>
      </c>
      <c r="AU91" s="224" t="s">
        <v>84</v>
      </c>
      <c r="AY91" s="18" t="s">
        <v>152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84</v>
      </c>
      <c r="BK91" s="225">
        <f>ROUND(I91*H91,2)</f>
        <v>0</v>
      </c>
      <c r="BL91" s="18" t="s">
        <v>241</v>
      </c>
      <c r="BM91" s="224" t="s">
        <v>1182</v>
      </c>
    </row>
    <row r="92" spans="1:47" s="2" customFormat="1" ht="12">
      <c r="A92" s="39"/>
      <c r="B92" s="40"/>
      <c r="C92" s="41"/>
      <c r="D92" s="226" t="s">
        <v>160</v>
      </c>
      <c r="E92" s="41"/>
      <c r="F92" s="227" t="s">
        <v>1183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160</v>
      </c>
      <c r="AU92" s="18" t="s">
        <v>84</v>
      </c>
    </row>
    <row r="93" spans="1:47" s="2" customFormat="1" ht="12">
      <c r="A93" s="39"/>
      <c r="B93" s="40"/>
      <c r="C93" s="41"/>
      <c r="D93" s="231" t="s">
        <v>162</v>
      </c>
      <c r="E93" s="41"/>
      <c r="F93" s="232" t="s">
        <v>1184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162</v>
      </c>
      <c r="AU93" s="18" t="s">
        <v>84</v>
      </c>
    </row>
    <row r="94" spans="1:65" s="2" customFormat="1" ht="16.5" customHeight="1">
      <c r="A94" s="39"/>
      <c r="B94" s="40"/>
      <c r="C94" s="213" t="s">
        <v>88</v>
      </c>
      <c r="D94" s="213" t="s">
        <v>154</v>
      </c>
      <c r="E94" s="214" t="s">
        <v>1185</v>
      </c>
      <c r="F94" s="215" t="s">
        <v>1186</v>
      </c>
      <c r="G94" s="216" t="s">
        <v>742</v>
      </c>
      <c r="H94" s="217">
        <v>15</v>
      </c>
      <c r="I94" s="218"/>
      <c r="J94" s="219">
        <f>ROUND(I94*H94,2)</f>
        <v>0</v>
      </c>
      <c r="K94" s="215" t="s">
        <v>158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0.00028</v>
      </c>
      <c r="T94" s="223">
        <f>S94*H94</f>
        <v>0.0042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241</v>
      </c>
      <c r="AT94" s="224" t="s">
        <v>154</v>
      </c>
      <c r="AU94" s="224" t="s">
        <v>84</v>
      </c>
      <c r="AY94" s="18" t="s">
        <v>152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84</v>
      </c>
      <c r="BK94" s="225">
        <f>ROUND(I94*H94,2)</f>
        <v>0</v>
      </c>
      <c r="BL94" s="18" t="s">
        <v>241</v>
      </c>
      <c r="BM94" s="224" t="s">
        <v>1187</v>
      </c>
    </row>
    <row r="95" spans="1:47" s="2" customFormat="1" ht="12">
      <c r="A95" s="39"/>
      <c r="B95" s="40"/>
      <c r="C95" s="41"/>
      <c r="D95" s="226" t="s">
        <v>160</v>
      </c>
      <c r="E95" s="41"/>
      <c r="F95" s="227" t="s">
        <v>1188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160</v>
      </c>
      <c r="AU95" s="18" t="s">
        <v>84</v>
      </c>
    </row>
    <row r="96" spans="1:47" s="2" customFormat="1" ht="12">
      <c r="A96" s="39"/>
      <c r="B96" s="40"/>
      <c r="C96" s="41"/>
      <c r="D96" s="231" t="s">
        <v>162</v>
      </c>
      <c r="E96" s="41"/>
      <c r="F96" s="232" t="s">
        <v>1189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84</v>
      </c>
    </row>
    <row r="97" spans="1:65" s="2" customFormat="1" ht="16.5" customHeight="1">
      <c r="A97" s="39"/>
      <c r="B97" s="40"/>
      <c r="C97" s="213" t="s">
        <v>91</v>
      </c>
      <c r="D97" s="213" t="s">
        <v>154</v>
      </c>
      <c r="E97" s="214" t="s">
        <v>1190</v>
      </c>
      <c r="F97" s="215" t="s">
        <v>1191</v>
      </c>
      <c r="G97" s="216" t="s">
        <v>742</v>
      </c>
      <c r="H97" s="217">
        <v>16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0.00029</v>
      </c>
      <c r="T97" s="223">
        <f>S97*H97</f>
        <v>0.00464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241</v>
      </c>
      <c r="AT97" s="224" t="s">
        <v>154</v>
      </c>
      <c r="AU97" s="224" t="s">
        <v>84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84</v>
      </c>
      <c r="BK97" s="225">
        <f>ROUND(I97*H97,2)</f>
        <v>0</v>
      </c>
      <c r="BL97" s="18" t="s">
        <v>241</v>
      </c>
      <c r="BM97" s="224" t="s">
        <v>1192</v>
      </c>
    </row>
    <row r="98" spans="1:47" s="2" customFormat="1" ht="12">
      <c r="A98" s="39"/>
      <c r="B98" s="40"/>
      <c r="C98" s="41"/>
      <c r="D98" s="226" t="s">
        <v>160</v>
      </c>
      <c r="E98" s="41"/>
      <c r="F98" s="227" t="s">
        <v>1193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160</v>
      </c>
      <c r="AU98" s="18" t="s">
        <v>84</v>
      </c>
    </row>
    <row r="99" spans="1:47" s="2" customFormat="1" ht="12">
      <c r="A99" s="39"/>
      <c r="B99" s="40"/>
      <c r="C99" s="41"/>
      <c r="D99" s="231" t="s">
        <v>162</v>
      </c>
      <c r="E99" s="41"/>
      <c r="F99" s="232" t="s">
        <v>1194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162</v>
      </c>
      <c r="AU99" s="18" t="s">
        <v>84</v>
      </c>
    </row>
    <row r="100" spans="1:65" s="2" customFormat="1" ht="16.5" customHeight="1">
      <c r="A100" s="39"/>
      <c r="B100" s="40"/>
      <c r="C100" s="213" t="s">
        <v>94</v>
      </c>
      <c r="D100" s="213" t="s">
        <v>154</v>
      </c>
      <c r="E100" s="214" t="s">
        <v>1195</v>
      </c>
      <c r="F100" s="215" t="s">
        <v>1196</v>
      </c>
      <c r="G100" s="216" t="s">
        <v>254</v>
      </c>
      <c r="H100" s="217">
        <v>18</v>
      </c>
      <c r="I100" s="218"/>
      <c r="J100" s="219">
        <f>ROUND(I100*H100,2)</f>
        <v>0</v>
      </c>
      <c r="K100" s="215" t="s">
        <v>158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241</v>
      </c>
      <c r="AT100" s="224" t="s">
        <v>154</v>
      </c>
      <c r="AU100" s="224" t="s">
        <v>84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84</v>
      </c>
      <c r="BK100" s="225">
        <f>ROUND(I100*H100,2)</f>
        <v>0</v>
      </c>
      <c r="BL100" s="18" t="s">
        <v>241</v>
      </c>
      <c r="BM100" s="224" t="s">
        <v>1197</v>
      </c>
    </row>
    <row r="101" spans="1:47" s="2" customFormat="1" ht="12">
      <c r="A101" s="39"/>
      <c r="B101" s="40"/>
      <c r="C101" s="41"/>
      <c r="D101" s="226" t="s">
        <v>160</v>
      </c>
      <c r="E101" s="41"/>
      <c r="F101" s="227" t="s">
        <v>1198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160</v>
      </c>
      <c r="AU101" s="18" t="s">
        <v>84</v>
      </c>
    </row>
    <row r="102" spans="1:47" s="2" customFormat="1" ht="12">
      <c r="A102" s="39"/>
      <c r="B102" s="40"/>
      <c r="C102" s="41"/>
      <c r="D102" s="231" t="s">
        <v>162</v>
      </c>
      <c r="E102" s="41"/>
      <c r="F102" s="232" t="s">
        <v>1199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162</v>
      </c>
      <c r="AU102" s="18" t="s">
        <v>84</v>
      </c>
    </row>
    <row r="103" spans="1:51" s="13" customFormat="1" ht="12">
      <c r="A103" s="13"/>
      <c r="B103" s="233"/>
      <c r="C103" s="234"/>
      <c r="D103" s="226" t="s">
        <v>164</v>
      </c>
      <c r="E103" s="235" t="s">
        <v>19</v>
      </c>
      <c r="F103" s="236" t="s">
        <v>1200</v>
      </c>
      <c r="G103" s="234"/>
      <c r="H103" s="237">
        <v>18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164</v>
      </c>
      <c r="AU103" s="243" t="s">
        <v>84</v>
      </c>
      <c r="AV103" s="13" t="s">
        <v>84</v>
      </c>
      <c r="AW103" s="13" t="s">
        <v>35</v>
      </c>
      <c r="AX103" s="13" t="s">
        <v>73</v>
      </c>
      <c r="AY103" s="243" t="s">
        <v>152</v>
      </c>
    </row>
    <row r="104" spans="1:51" s="14" customFormat="1" ht="12">
      <c r="A104" s="14"/>
      <c r="B104" s="254"/>
      <c r="C104" s="255"/>
      <c r="D104" s="226" t="s">
        <v>164</v>
      </c>
      <c r="E104" s="256" t="s">
        <v>19</v>
      </c>
      <c r="F104" s="257" t="s">
        <v>321</v>
      </c>
      <c r="G104" s="255"/>
      <c r="H104" s="258">
        <v>18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4" t="s">
        <v>164</v>
      </c>
      <c r="AU104" s="264" t="s">
        <v>84</v>
      </c>
      <c r="AV104" s="14" t="s">
        <v>91</v>
      </c>
      <c r="AW104" s="14" t="s">
        <v>35</v>
      </c>
      <c r="AX104" s="14" t="s">
        <v>77</v>
      </c>
      <c r="AY104" s="264" t="s">
        <v>152</v>
      </c>
    </row>
    <row r="105" spans="1:65" s="2" customFormat="1" ht="16.5" customHeight="1">
      <c r="A105" s="39"/>
      <c r="B105" s="40"/>
      <c r="C105" s="213" t="s">
        <v>97</v>
      </c>
      <c r="D105" s="213" t="s">
        <v>154</v>
      </c>
      <c r="E105" s="214" t="s">
        <v>1201</v>
      </c>
      <c r="F105" s="215" t="s">
        <v>1202</v>
      </c>
      <c r="G105" s="216" t="s">
        <v>254</v>
      </c>
      <c r="H105" s="217">
        <v>12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241</v>
      </c>
      <c r="AT105" s="224" t="s">
        <v>154</v>
      </c>
      <c r="AU105" s="224" t="s">
        <v>84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241</v>
      </c>
      <c r="BM105" s="224" t="s">
        <v>1203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1204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84</v>
      </c>
    </row>
    <row r="107" spans="1:47" s="2" customFormat="1" ht="12">
      <c r="A107" s="39"/>
      <c r="B107" s="40"/>
      <c r="C107" s="41"/>
      <c r="D107" s="231" t="s">
        <v>162</v>
      </c>
      <c r="E107" s="41"/>
      <c r="F107" s="232" t="s">
        <v>1205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84</v>
      </c>
    </row>
    <row r="108" spans="1:51" s="13" customFormat="1" ht="12">
      <c r="A108" s="13"/>
      <c r="B108" s="233"/>
      <c r="C108" s="234"/>
      <c r="D108" s="226" t="s">
        <v>164</v>
      </c>
      <c r="E108" s="235" t="s">
        <v>19</v>
      </c>
      <c r="F108" s="236" t="s">
        <v>1206</v>
      </c>
      <c r="G108" s="234"/>
      <c r="H108" s="237">
        <v>12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164</v>
      </c>
      <c r="AU108" s="243" t="s">
        <v>84</v>
      </c>
      <c r="AV108" s="13" t="s">
        <v>84</v>
      </c>
      <c r="AW108" s="13" t="s">
        <v>35</v>
      </c>
      <c r="AX108" s="13" t="s">
        <v>73</v>
      </c>
      <c r="AY108" s="243" t="s">
        <v>152</v>
      </c>
    </row>
    <row r="109" spans="1:51" s="14" customFormat="1" ht="12">
      <c r="A109" s="14"/>
      <c r="B109" s="254"/>
      <c r="C109" s="255"/>
      <c r="D109" s="226" t="s">
        <v>164</v>
      </c>
      <c r="E109" s="256" t="s">
        <v>19</v>
      </c>
      <c r="F109" s="257" t="s">
        <v>321</v>
      </c>
      <c r="G109" s="255"/>
      <c r="H109" s="258">
        <v>12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4" t="s">
        <v>164</v>
      </c>
      <c r="AU109" s="264" t="s">
        <v>84</v>
      </c>
      <c r="AV109" s="14" t="s">
        <v>91</v>
      </c>
      <c r="AW109" s="14" t="s">
        <v>35</v>
      </c>
      <c r="AX109" s="14" t="s">
        <v>77</v>
      </c>
      <c r="AY109" s="264" t="s">
        <v>152</v>
      </c>
    </row>
    <row r="110" spans="1:65" s="2" customFormat="1" ht="16.5" customHeight="1">
      <c r="A110" s="39"/>
      <c r="B110" s="40"/>
      <c r="C110" s="213" t="s">
        <v>100</v>
      </c>
      <c r="D110" s="213" t="s">
        <v>154</v>
      </c>
      <c r="E110" s="214" t="s">
        <v>1207</v>
      </c>
      <c r="F110" s="215" t="s">
        <v>1208</v>
      </c>
      <c r="G110" s="216" t="s">
        <v>254</v>
      </c>
      <c r="H110" s="217">
        <v>6</v>
      </c>
      <c r="I110" s="218"/>
      <c r="J110" s="219">
        <f>ROUND(I110*H110,2)</f>
        <v>0</v>
      </c>
      <c r="K110" s="215" t="s">
        <v>158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241</v>
      </c>
      <c r="AT110" s="224" t="s">
        <v>154</v>
      </c>
      <c r="AU110" s="224" t="s">
        <v>84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84</v>
      </c>
      <c r="BK110" s="225">
        <f>ROUND(I110*H110,2)</f>
        <v>0</v>
      </c>
      <c r="BL110" s="18" t="s">
        <v>241</v>
      </c>
      <c r="BM110" s="224" t="s">
        <v>1209</v>
      </c>
    </row>
    <row r="111" spans="1:47" s="2" customFormat="1" ht="12">
      <c r="A111" s="39"/>
      <c r="B111" s="40"/>
      <c r="C111" s="41"/>
      <c r="D111" s="226" t="s">
        <v>160</v>
      </c>
      <c r="E111" s="41"/>
      <c r="F111" s="227" t="s">
        <v>1210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160</v>
      </c>
      <c r="AU111" s="18" t="s">
        <v>84</v>
      </c>
    </row>
    <row r="112" spans="1:47" s="2" customFormat="1" ht="12">
      <c r="A112" s="39"/>
      <c r="B112" s="40"/>
      <c r="C112" s="41"/>
      <c r="D112" s="231" t="s">
        <v>162</v>
      </c>
      <c r="E112" s="41"/>
      <c r="F112" s="232" t="s">
        <v>1211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162</v>
      </c>
      <c r="AU112" s="18" t="s">
        <v>84</v>
      </c>
    </row>
    <row r="113" spans="1:51" s="13" customFormat="1" ht="12">
      <c r="A113" s="13"/>
      <c r="B113" s="233"/>
      <c r="C113" s="234"/>
      <c r="D113" s="226" t="s">
        <v>164</v>
      </c>
      <c r="E113" s="235" t="s">
        <v>19</v>
      </c>
      <c r="F113" s="236" t="s">
        <v>1212</v>
      </c>
      <c r="G113" s="234"/>
      <c r="H113" s="237">
        <v>6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164</v>
      </c>
      <c r="AU113" s="243" t="s">
        <v>84</v>
      </c>
      <c r="AV113" s="13" t="s">
        <v>84</v>
      </c>
      <c r="AW113" s="13" t="s">
        <v>35</v>
      </c>
      <c r="AX113" s="13" t="s">
        <v>73</v>
      </c>
      <c r="AY113" s="243" t="s">
        <v>152</v>
      </c>
    </row>
    <row r="114" spans="1:51" s="14" customFormat="1" ht="12">
      <c r="A114" s="14"/>
      <c r="B114" s="254"/>
      <c r="C114" s="255"/>
      <c r="D114" s="226" t="s">
        <v>164</v>
      </c>
      <c r="E114" s="256" t="s">
        <v>19</v>
      </c>
      <c r="F114" s="257" t="s">
        <v>321</v>
      </c>
      <c r="G114" s="255"/>
      <c r="H114" s="258">
        <v>6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164</v>
      </c>
      <c r="AU114" s="264" t="s">
        <v>84</v>
      </c>
      <c r="AV114" s="14" t="s">
        <v>91</v>
      </c>
      <c r="AW114" s="14" t="s">
        <v>35</v>
      </c>
      <c r="AX114" s="14" t="s">
        <v>77</v>
      </c>
      <c r="AY114" s="264" t="s">
        <v>152</v>
      </c>
    </row>
    <row r="115" spans="1:65" s="2" customFormat="1" ht="16.5" customHeight="1">
      <c r="A115" s="39"/>
      <c r="B115" s="40"/>
      <c r="C115" s="213" t="s">
        <v>624</v>
      </c>
      <c r="D115" s="213" t="s">
        <v>154</v>
      </c>
      <c r="E115" s="214" t="s">
        <v>1213</v>
      </c>
      <c r="F115" s="215" t="s">
        <v>1214</v>
      </c>
      <c r="G115" s="216" t="s">
        <v>254</v>
      </c>
      <c r="H115" s="217">
        <v>21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241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241</v>
      </c>
      <c r="BM115" s="224" t="s">
        <v>1215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1216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47" s="2" customFormat="1" ht="12">
      <c r="A117" s="39"/>
      <c r="B117" s="40"/>
      <c r="C117" s="41"/>
      <c r="D117" s="231" t="s">
        <v>162</v>
      </c>
      <c r="E117" s="41"/>
      <c r="F117" s="232" t="s">
        <v>1217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84</v>
      </c>
    </row>
    <row r="118" spans="1:51" s="13" customFormat="1" ht="12">
      <c r="A118" s="13"/>
      <c r="B118" s="233"/>
      <c r="C118" s="234"/>
      <c r="D118" s="226" t="s">
        <v>164</v>
      </c>
      <c r="E118" s="235" t="s">
        <v>19</v>
      </c>
      <c r="F118" s="236" t="s">
        <v>1218</v>
      </c>
      <c r="G118" s="234"/>
      <c r="H118" s="237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164</v>
      </c>
      <c r="AU118" s="243" t="s">
        <v>84</v>
      </c>
      <c r="AV118" s="13" t="s">
        <v>84</v>
      </c>
      <c r="AW118" s="13" t="s">
        <v>35</v>
      </c>
      <c r="AX118" s="13" t="s">
        <v>73</v>
      </c>
      <c r="AY118" s="243" t="s">
        <v>152</v>
      </c>
    </row>
    <row r="119" spans="1:51" s="14" customFormat="1" ht="12">
      <c r="A119" s="14"/>
      <c r="B119" s="254"/>
      <c r="C119" s="255"/>
      <c r="D119" s="226" t="s">
        <v>164</v>
      </c>
      <c r="E119" s="256" t="s">
        <v>19</v>
      </c>
      <c r="F119" s="257" t="s">
        <v>321</v>
      </c>
      <c r="G119" s="255"/>
      <c r="H119" s="258">
        <v>21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164</v>
      </c>
      <c r="AU119" s="264" t="s">
        <v>84</v>
      </c>
      <c r="AV119" s="14" t="s">
        <v>91</v>
      </c>
      <c r="AW119" s="14" t="s">
        <v>35</v>
      </c>
      <c r="AX119" s="14" t="s">
        <v>77</v>
      </c>
      <c r="AY119" s="264" t="s">
        <v>152</v>
      </c>
    </row>
    <row r="120" spans="1:65" s="2" customFormat="1" ht="16.5" customHeight="1">
      <c r="A120" s="39"/>
      <c r="B120" s="40"/>
      <c r="C120" s="213" t="s">
        <v>188</v>
      </c>
      <c r="D120" s="213" t="s">
        <v>154</v>
      </c>
      <c r="E120" s="214" t="s">
        <v>1219</v>
      </c>
      <c r="F120" s="215" t="s">
        <v>1220</v>
      </c>
      <c r="G120" s="216" t="s">
        <v>254</v>
      </c>
      <c r="H120" s="217">
        <v>5</v>
      </c>
      <c r="I120" s="218"/>
      <c r="J120" s="219">
        <f>ROUND(I120*H120,2)</f>
        <v>0</v>
      </c>
      <c r="K120" s="215" t="s">
        <v>158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241</v>
      </c>
      <c r="AT120" s="224" t="s">
        <v>154</v>
      </c>
      <c r="AU120" s="224" t="s">
        <v>84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84</v>
      </c>
      <c r="BK120" s="225">
        <f>ROUND(I120*H120,2)</f>
        <v>0</v>
      </c>
      <c r="BL120" s="18" t="s">
        <v>241</v>
      </c>
      <c r="BM120" s="224" t="s">
        <v>1221</v>
      </c>
    </row>
    <row r="121" spans="1:47" s="2" customFormat="1" ht="12">
      <c r="A121" s="39"/>
      <c r="B121" s="40"/>
      <c r="C121" s="41"/>
      <c r="D121" s="226" t="s">
        <v>160</v>
      </c>
      <c r="E121" s="41"/>
      <c r="F121" s="227" t="s">
        <v>1222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160</v>
      </c>
      <c r="AU121" s="18" t="s">
        <v>84</v>
      </c>
    </row>
    <row r="122" spans="1:47" s="2" customFormat="1" ht="12">
      <c r="A122" s="39"/>
      <c r="B122" s="40"/>
      <c r="C122" s="41"/>
      <c r="D122" s="231" t="s">
        <v>162</v>
      </c>
      <c r="E122" s="41"/>
      <c r="F122" s="232" t="s">
        <v>1223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162</v>
      </c>
      <c r="AU122" s="18" t="s">
        <v>84</v>
      </c>
    </row>
    <row r="123" spans="1:51" s="13" customFormat="1" ht="12">
      <c r="A123" s="13"/>
      <c r="B123" s="233"/>
      <c r="C123" s="234"/>
      <c r="D123" s="226" t="s">
        <v>164</v>
      </c>
      <c r="E123" s="235" t="s">
        <v>19</v>
      </c>
      <c r="F123" s="236" t="s">
        <v>1224</v>
      </c>
      <c r="G123" s="234"/>
      <c r="H123" s="237">
        <v>5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164</v>
      </c>
      <c r="AU123" s="243" t="s">
        <v>84</v>
      </c>
      <c r="AV123" s="13" t="s">
        <v>84</v>
      </c>
      <c r="AW123" s="13" t="s">
        <v>35</v>
      </c>
      <c r="AX123" s="13" t="s">
        <v>73</v>
      </c>
      <c r="AY123" s="243" t="s">
        <v>152</v>
      </c>
    </row>
    <row r="124" spans="1:51" s="14" customFormat="1" ht="12">
      <c r="A124" s="14"/>
      <c r="B124" s="254"/>
      <c r="C124" s="255"/>
      <c r="D124" s="226" t="s">
        <v>164</v>
      </c>
      <c r="E124" s="256" t="s">
        <v>19</v>
      </c>
      <c r="F124" s="257" t="s">
        <v>321</v>
      </c>
      <c r="G124" s="255"/>
      <c r="H124" s="258">
        <v>5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4" t="s">
        <v>164</v>
      </c>
      <c r="AU124" s="264" t="s">
        <v>84</v>
      </c>
      <c r="AV124" s="14" t="s">
        <v>91</v>
      </c>
      <c r="AW124" s="14" t="s">
        <v>35</v>
      </c>
      <c r="AX124" s="14" t="s">
        <v>77</v>
      </c>
      <c r="AY124" s="264" t="s">
        <v>152</v>
      </c>
    </row>
    <row r="125" spans="1:65" s="2" customFormat="1" ht="16.5" customHeight="1">
      <c r="A125" s="39"/>
      <c r="B125" s="40"/>
      <c r="C125" s="213" t="s">
        <v>203</v>
      </c>
      <c r="D125" s="213" t="s">
        <v>154</v>
      </c>
      <c r="E125" s="214" t="s">
        <v>1225</v>
      </c>
      <c r="F125" s="215" t="s">
        <v>1226</v>
      </c>
      <c r="G125" s="216" t="s">
        <v>254</v>
      </c>
      <c r="H125" s="217">
        <v>36</v>
      </c>
      <c r="I125" s="218"/>
      <c r="J125" s="219">
        <f>ROUND(I125*H125,2)</f>
        <v>0</v>
      </c>
      <c r="K125" s="215" t="s">
        <v>158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241</v>
      </c>
      <c r="AT125" s="224" t="s">
        <v>154</v>
      </c>
      <c r="AU125" s="224" t="s">
        <v>84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241</v>
      </c>
      <c r="BM125" s="224" t="s">
        <v>1227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1228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84</v>
      </c>
    </row>
    <row r="127" spans="1:47" s="2" customFormat="1" ht="12">
      <c r="A127" s="39"/>
      <c r="B127" s="40"/>
      <c r="C127" s="41"/>
      <c r="D127" s="231" t="s">
        <v>162</v>
      </c>
      <c r="E127" s="41"/>
      <c r="F127" s="232" t="s">
        <v>1229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162</v>
      </c>
      <c r="AU127" s="18" t="s">
        <v>84</v>
      </c>
    </row>
    <row r="128" spans="1:51" s="13" customFormat="1" ht="12">
      <c r="A128" s="13"/>
      <c r="B128" s="233"/>
      <c r="C128" s="234"/>
      <c r="D128" s="226" t="s">
        <v>164</v>
      </c>
      <c r="E128" s="235" t="s">
        <v>19</v>
      </c>
      <c r="F128" s="236" t="s">
        <v>1230</v>
      </c>
      <c r="G128" s="234"/>
      <c r="H128" s="237">
        <v>4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164</v>
      </c>
      <c r="AU128" s="243" t="s">
        <v>84</v>
      </c>
      <c r="AV128" s="13" t="s">
        <v>84</v>
      </c>
      <c r="AW128" s="13" t="s">
        <v>35</v>
      </c>
      <c r="AX128" s="13" t="s">
        <v>73</v>
      </c>
      <c r="AY128" s="243" t="s">
        <v>152</v>
      </c>
    </row>
    <row r="129" spans="1:51" s="13" customFormat="1" ht="12">
      <c r="A129" s="13"/>
      <c r="B129" s="233"/>
      <c r="C129" s="234"/>
      <c r="D129" s="226" t="s">
        <v>164</v>
      </c>
      <c r="E129" s="235" t="s">
        <v>19</v>
      </c>
      <c r="F129" s="236" t="s">
        <v>1231</v>
      </c>
      <c r="G129" s="234"/>
      <c r="H129" s="237">
        <v>6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164</v>
      </c>
      <c r="AU129" s="243" t="s">
        <v>84</v>
      </c>
      <c r="AV129" s="13" t="s">
        <v>84</v>
      </c>
      <c r="AW129" s="13" t="s">
        <v>35</v>
      </c>
      <c r="AX129" s="13" t="s">
        <v>73</v>
      </c>
      <c r="AY129" s="243" t="s">
        <v>152</v>
      </c>
    </row>
    <row r="130" spans="1:51" s="13" customFormat="1" ht="12">
      <c r="A130" s="13"/>
      <c r="B130" s="233"/>
      <c r="C130" s="234"/>
      <c r="D130" s="226" t="s">
        <v>164</v>
      </c>
      <c r="E130" s="235" t="s">
        <v>19</v>
      </c>
      <c r="F130" s="236" t="s">
        <v>1232</v>
      </c>
      <c r="G130" s="234"/>
      <c r="H130" s="237">
        <v>26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164</v>
      </c>
      <c r="AU130" s="243" t="s">
        <v>84</v>
      </c>
      <c r="AV130" s="13" t="s">
        <v>84</v>
      </c>
      <c r="AW130" s="13" t="s">
        <v>35</v>
      </c>
      <c r="AX130" s="13" t="s">
        <v>73</v>
      </c>
      <c r="AY130" s="243" t="s">
        <v>152</v>
      </c>
    </row>
    <row r="131" spans="1:51" s="14" customFormat="1" ht="12">
      <c r="A131" s="14"/>
      <c r="B131" s="254"/>
      <c r="C131" s="255"/>
      <c r="D131" s="226" t="s">
        <v>164</v>
      </c>
      <c r="E131" s="256" t="s">
        <v>19</v>
      </c>
      <c r="F131" s="257" t="s">
        <v>321</v>
      </c>
      <c r="G131" s="255"/>
      <c r="H131" s="258">
        <v>36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4" t="s">
        <v>164</v>
      </c>
      <c r="AU131" s="264" t="s">
        <v>84</v>
      </c>
      <c r="AV131" s="14" t="s">
        <v>91</v>
      </c>
      <c r="AW131" s="14" t="s">
        <v>35</v>
      </c>
      <c r="AX131" s="14" t="s">
        <v>77</v>
      </c>
      <c r="AY131" s="264" t="s">
        <v>152</v>
      </c>
    </row>
    <row r="132" spans="1:65" s="2" customFormat="1" ht="16.5" customHeight="1">
      <c r="A132" s="39"/>
      <c r="B132" s="40"/>
      <c r="C132" s="213" t="s">
        <v>210</v>
      </c>
      <c r="D132" s="213" t="s">
        <v>154</v>
      </c>
      <c r="E132" s="214" t="s">
        <v>1233</v>
      </c>
      <c r="F132" s="215" t="s">
        <v>1234</v>
      </c>
      <c r="G132" s="216" t="s">
        <v>254</v>
      </c>
      <c r="H132" s="217">
        <v>24</v>
      </c>
      <c r="I132" s="218"/>
      <c r="J132" s="219">
        <f>ROUND(I132*H132,2)</f>
        <v>0</v>
      </c>
      <c r="K132" s="215" t="s">
        <v>158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241</v>
      </c>
      <c r="AT132" s="224" t="s">
        <v>154</v>
      </c>
      <c r="AU132" s="224" t="s">
        <v>84</v>
      </c>
      <c r="AY132" s="18" t="s">
        <v>152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84</v>
      </c>
      <c r="BK132" s="225">
        <f>ROUND(I132*H132,2)</f>
        <v>0</v>
      </c>
      <c r="BL132" s="18" t="s">
        <v>241</v>
      </c>
      <c r="BM132" s="224" t="s">
        <v>1235</v>
      </c>
    </row>
    <row r="133" spans="1:47" s="2" customFormat="1" ht="12">
      <c r="A133" s="39"/>
      <c r="B133" s="40"/>
      <c r="C133" s="41"/>
      <c r="D133" s="226" t="s">
        <v>160</v>
      </c>
      <c r="E133" s="41"/>
      <c r="F133" s="227" t="s">
        <v>1236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160</v>
      </c>
      <c r="AU133" s="18" t="s">
        <v>84</v>
      </c>
    </row>
    <row r="134" spans="1:47" s="2" customFormat="1" ht="12">
      <c r="A134" s="39"/>
      <c r="B134" s="40"/>
      <c r="C134" s="41"/>
      <c r="D134" s="231" t="s">
        <v>162</v>
      </c>
      <c r="E134" s="41"/>
      <c r="F134" s="232" t="s">
        <v>1237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162</v>
      </c>
      <c r="AU134" s="18" t="s">
        <v>84</v>
      </c>
    </row>
    <row r="135" spans="1:51" s="13" customFormat="1" ht="12">
      <c r="A135" s="13"/>
      <c r="B135" s="233"/>
      <c r="C135" s="234"/>
      <c r="D135" s="226" t="s">
        <v>164</v>
      </c>
      <c r="E135" s="235" t="s">
        <v>19</v>
      </c>
      <c r="F135" s="236" t="s">
        <v>1238</v>
      </c>
      <c r="G135" s="234"/>
      <c r="H135" s="237">
        <v>10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164</v>
      </c>
      <c r="AU135" s="243" t="s">
        <v>84</v>
      </c>
      <c r="AV135" s="13" t="s">
        <v>84</v>
      </c>
      <c r="AW135" s="13" t="s">
        <v>35</v>
      </c>
      <c r="AX135" s="13" t="s">
        <v>73</v>
      </c>
      <c r="AY135" s="243" t="s">
        <v>152</v>
      </c>
    </row>
    <row r="136" spans="1:51" s="13" customFormat="1" ht="12">
      <c r="A136" s="13"/>
      <c r="B136" s="233"/>
      <c r="C136" s="234"/>
      <c r="D136" s="226" t="s">
        <v>164</v>
      </c>
      <c r="E136" s="235" t="s">
        <v>19</v>
      </c>
      <c r="F136" s="236" t="s">
        <v>1231</v>
      </c>
      <c r="G136" s="234"/>
      <c r="H136" s="237">
        <v>6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164</v>
      </c>
      <c r="AU136" s="243" t="s">
        <v>84</v>
      </c>
      <c r="AV136" s="13" t="s">
        <v>84</v>
      </c>
      <c r="AW136" s="13" t="s">
        <v>35</v>
      </c>
      <c r="AX136" s="13" t="s">
        <v>73</v>
      </c>
      <c r="AY136" s="243" t="s">
        <v>152</v>
      </c>
    </row>
    <row r="137" spans="1:51" s="13" customFormat="1" ht="12">
      <c r="A137" s="13"/>
      <c r="B137" s="233"/>
      <c r="C137" s="234"/>
      <c r="D137" s="226" t="s">
        <v>164</v>
      </c>
      <c r="E137" s="235" t="s">
        <v>19</v>
      </c>
      <c r="F137" s="236" t="s">
        <v>1239</v>
      </c>
      <c r="G137" s="234"/>
      <c r="H137" s="237">
        <v>8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164</v>
      </c>
      <c r="AU137" s="243" t="s">
        <v>84</v>
      </c>
      <c r="AV137" s="13" t="s">
        <v>84</v>
      </c>
      <c r="AW137" s="13" t="s">
        <v>35</v>
      </c>
      <c r="AX137" s="13" t="s">
        <v>73</v>
      </c>
      <c r="AY137" s="243" t="s">
        <v>152</v>
      </c>
    </row>
    <row r="138" spans="1:51" s="14" customFormat="1" ht="12">
      <c r="A138" s="14"/>
      <c r="B138" s="254"/>
      <c r="C138" s="255"/>
      <c r="D138" s="226" t="s">
        <v>164</v>
      </c>
      <c r="E138" s="256" t="s">
        <v>19</v>
      </c>
      <c r="F138" s="257" t="s">
        <v>321</v>
      </c>
      <c r="G138" s="255"/>
      <c r="H138" s="258">
        <v>24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164</v>
      </c>
      <c r="AU138" s="264" t="s">
        <v>84</v>
      </c>
      <c r="AV138" s="14" t="s">
        <v>91</v>
      </c>
      <c r="AW138" s="14" t="s">
        <v>35</v>
      </c>
      <c r="AX138" s="14" t="s">
        <v>77</v>
      </c>
      <c r="AY138" s="264" t="s">
        <v>152</v>
      </c>
    </row>
    <row r="139" spans="1:65" s="2" customFormat="1" ht="16.5" customHeight="1">
      <c r="A139" s="39"/>
      <c r="B139" s="40"/>
      <c r="C139" s="213" t="s">
        <v>216</v>
      </c>
      <c r="D139" s="213" t="s">
        <v>154</v>
      </c>
      <c r="E139" s="214" t="s">
        <v>1240</v>
      </c>
      <c r="F139" s="215" t="s">
        <v>1241</v>
      </c>
      <c r="G139" s="216" t="s">
        <v>254</v>
      </c>
      <c r="H139" s="217">
        <v>12</v>
      </c>
      <c r="I139" s="218"/>
      <c r="J139" s="219">
        <f>ROUND(I139*H139,2)</f>
        <v>0</v>
      </c>
      <c r="K139" s="215" t="s">
        <v>158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241</v>
      </c>
      <c r="AT139" s="224" t="s">
        <v>154</v>
      </c>
      <c r="AU139" s="224" t="s">
        <v>84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84</v>
      </c>
      <c r="BK139" s="225">
        <f>ROUND(I139*H139,2)</f>
        <v>0</v>
      </c>
      <c r="BL139" s="18" t="s">
        <v>241</v>
      </c>
      <c r="BM139" s="224" t="s">
        <v>1242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1243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84</v>
      </c>
    </row>
    <row r="141" spans="1:47" s="2" customFormat="1" ht="12">
      <c r="A141" s="39"/>
      <c r="B141" s="40"/>
      <c r="C141" s="41"/>
      <c r="D141" s="231" t="s">
        <v>162</v>
      </c>
      <c r="E141" s="41"/>
      <c r="F141" s="232" t="s">
        <v>1244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162</v>
      </c>
      <c r="AU141" s="18" t="s">
        <v>84</v>
      </c>
    </row>
    <row r="142" spans="1:51" s="13" customFormat="1" ht="12">
      <c r="A142" s="13"/>
      <c r="B142" s="233"/>
      <c r="C142" s="234"/>
      <c r="D142" s="226" t="s">
        <v>164</v>
      </c>
      <c r="E142" s="235" t="s">
        <v>19</v>
      </c>
      <c r="F142" s="236" t="s">
        <v>1231</v>
      </c>
      <c r="G142" s="234"/>
      <c r="H142" s="237">
        <v>6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164</v>
      </c>
      <c r="AU142" s="243" t="s">
        <v>84</v>
      </c>
      <c r="AV142" s="13" t="s">
        <v>84</v>
      </c>
      <c r="AW142" s="13" t="s">
        <v>35</v>
      </c>
      <c r="AX142" s="13" t="s">
        <v>73</v>
      </c>
      <c r="AY142" s="243" t="s">
        <v>152</v>
      </c>
    </row>
    <row r="143" spans="1:51" s="13" customFormat="1" ht="12">
      <c r="A143" s="13"/>
      <c r="B143" s="233"/>
      <c r="C143" s="234"/>
      <c r="D143" s="226" t="s">
        <v>164</v>
      </c>
      <c r="E143" s="235" t="s">
        <v>19</v>
      </c>
      <c r="F143" s="236" t="s">
        <v>1231</v>
      </c>
      <c r="G143" s="234"/>
      <c r="H143" s="237">
        <v>6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164</v>
      </c>
      <c r="AU143" s="243" t="s">
        <v>84</v>
      </c>
      <c r="AV143" s="13" t="s">
        <v>84</v>
      </c>
      <c r="AW143" s="13" t="s">
        <v>35</v>
      </c>
      <c r="AX143" s="13" t="s">
        <v>73</v>
      </c>
      <c r="AY143" s="243" t="s">
        <v>152</v>
      </c>
    </row>
    <row r="144" spans="1:51" s="14" customFormat="1" ht="12">
      <c r="A144" s="14"/>
      <c r="B144" s="254"/>
      <c r="C144" s="255"/>
      <c r="D144" s="226" t="s">
        <v>164</v>
      </c>
      <c r="E144" s="256" t="s">
        <v>19</v>
      </c>
      <c r="F144" s="257" t="s">
        <v>321</v>
      </c>
      <c r="G144" s="255"/>
      <c r="H144" s="258">
        <v>12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164</v>
      </c>
      <c r="AU144" s="264" t="s">
        <v>84</v>
      </c>
      <c r="AV144" s="14" t="s">
        <v>91</v>
      </c>
      <c r="AW144" s="14" t="s">
        <v>35</v>
      </c>
      <c r="AX144" s="14" t="s">
        <v>77</v>
      </c>
      <c r="AY144" s="264" t="s">
        <v>152</v>
      </c>
    </row>
    <row r="145" spans="1:65" s="2" customFormat="1" ht="16.5" customHeight="1">
      <c r="A145" s="39"/>
      <c r="B145" s="40"/>
      <c r="C145" s="213" t="s">
        <v>222</v>
      </c>
      <c r="D145" s="213" t="s">
        <v>154</v>
      </c>
      <c r="E145" s="214" t="s">
        <v>1245</v>
      </c>
      <c r="F145" s="215" t="s">
        <v>1246</v>
      </c>
      <c r="G145" s="216" t="s">
        <v>254</v>
      </c>
      <c r="H145" s="217">
        <v>42</v>
      </c>
      <c r="I145" s="218"/>
      <c r="J145" s="219">
        <f>ROUND(I145*H145,2)</f>
        <v>0</v>
      </c>
      <c r="K145" s="215" t="s">
        <v>158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241</v>
      </c>
      <c r="AT145" s="224" t="s">
        <v>154</v>
      </c>
      <c r="AU145" s="224" t="s">
        <v>84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241</v>
      </c>
      <c r="BM145" s="224" t="s">
        <v>1247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1248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84</v>
      </c>
    </row>
    <row r="147" spans="1:47" s="2" customFormat="1" ht="12">
      <c r="A147" s="39"/>
      <c r="B147" s="40"/>
      <c r="C147" s="41"/>
      <c r="D147" s="231" t="s">
        <v>162</v>
      </c>
      <c r="E147" s="41"/>
      <c r="F147" s="232" t="s">
        <v>1249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162</v>
      </c>
      <c r="AU147" s="18" t="s">
        <v>84</v>
      </c>
    </row>
    <row r="148" spans="1:51" s="13" customFormat="1" ht="12">
      <c r="A148" s="13"/>
      <c r="B148" s="233"/>
      <c r="C148" s="234"/>
      <c r="D148" s="226" t="s">
        <v>164</v>
      </c>
      <c r="E148" s="235" t="s">
        <v>19</v>
      </c>
      <c r="F148" s="236" t="s">
        <v>1250</v>
      </c>
      <c r="G148" s="234"/>
      <c r="H148" s="237">
        <v>16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164</v>
      </c>
      <c r="AU148" s="243" t="s">
        <v>84</v>
      </c>
      <c r="AV148" s="13" t="s">
        <v>84</v>
      </c>
      <c r="AW148" s="13" t="s">
        <v>35</v>
      </c>
      <c r="AX148" s="13" t="s">
        <v>73</v>
      </c>
      <c r="AY148" s="243" t="s">
        <v>152</v>
      </c>
    </row>
    <row r="149" spans="1:51" s="13" customFormat="1" ht="12">
      <c r="A149" s="13"/>
      <c r="B149" s="233"/>
      <c r="C149" s="234"/>
      <c r="D149" s="226" t="s">
        <v>164</v>
      </c>
      <c r="E149" s="235" t="s">
        <v>19</v>
      </c>
      <c r="F149" s="236" t="s">
        <v>1251</v>
      </c>
      <c r="G149" s="234"/>
      <c r="H149" s="237">
        <v>22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164</v>
      </c>
      <c r="AU149" s="243" t="s">
        <v>84</v>
      </c>
      <c r="AV149" s="13" t="s">
        <v>84</v>
      </c>
      <c r="AW149" s="13" t="s">
        <v>35</v>
      </c>
      <c r="AX149" s="13" t="s">
        <v>73</v>
      </c>
      <c r="AY149" s="243" t="s">
        <v>152</v>
      </c>
    </row>
    <row r="150" spans="1:51" s="13" customFormat="1" ht="12">
      <c r="A150" s="13"/>
      <c r="B150" s="233"/>
      <c r="C150" s="234"/>
      <c r="D150" s="226" t="s">
        <v>164</v>
      </c>
      <c r="E150" s="235" t="s">
        <v>19</v>
      </c>
      <c r="F150" s="236" t="s">
        <v>1230</v>
      </c>
      <c r="G150" s="234"/>
      <c r="H150" s="237">
        <v>4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164</v>
      </c>
      <c r="AU150" s="243" t="s">
        <v>84</v>
      </c>
      <c r="AV150" s="13" t="s">
        <v>84</v>
      </c>
      <c r="AW150" s="13" t="s">
        <v>35</v>
      </c>
      <c r="AX150" s="13" t="s">
        <v>73</v>
      </c>
      <c r="AY150" s="243" t="s">
        <v>152</v>
      </c>
    </row>
    <row r="151" spans="1:51" s="14" customFormat="1" ht="12">
      <c r="A151" s="14"/>
      <c r="B151" s="254"/>
      <c r="C151" s="255"/>
      <c r="D151" s="226" t="s">
        <v>164</v>
      </c>
      <c r="E151" s="256" t="s">
        <v>19</v>
      </c>
      <c r="F151" s="257" t="s">
        <v>321</v>
      </c>
      <c r="G151" s="255"/>
      <c r="H151" s="258">
        <v>42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164</v>
      </c>
      <c r="AU151" s="264" t="s">
        <v>84</v>
      </c>
      <c r="AV151" s="14" t="s">
        <v>91</v>
      </c>
      <c r="AW151" s="14" t="s">
        <v>35</v>
      </c>
      <c r="AX151" s="14" t="s">
        <v>77</v>
      </c>
      <c r="AY151" s="264" t="s">
        <v>152</v>
      </c>
    </row>
    <row r="152" spans="1:65" s="2" customFormat="1" ht="16.5" customHeight="1">
      <c r="A152" s="39"/>
      <c r="B152" s="40"/>
      <c r="C152" s="213" t="s">
        <v>228</v>
      </c>
      <c r="D152" s="213" t="s">
        <v>154</v>
      </c>
      <c r="E152" s="214" t="s">
        <v>1252</v>
      </c>
      <c r="F152" s="215" t="s">
        <v>1253</v>
      </c>
      <c r="G152" s="216" t="s">
        <v>254</v>
      </c>
      <c r="H152" s="217">
        <v>10</v>
      </c>
      <c r="I152" s="218"/>
      <c r="J152" s="219">
        <f>ROUND(I152*H152,2)</f>
        <v>0</v>
      </c>
      <c r="K152" s="215" t="s">
        <v>158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241</v>
      </c>
      <c r="AT152" s="224" t="s">
        <v>154</v>
      </c>
      <c r="AU152" s="224" t="s">
        <v>84</v>
      </c>
      <c r="AY152" s="18" t="s">
        <v>152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84</v>
      </c>
      <c r="BK152" s="225">
        <f>ROUND(I152*H152,2)</f>
        <v>0</v>
      </c>
      <c r="BL152" s="18" t="s">
        <v>241</v>
      </c>
      <c r="BM152" s="224" t="s">
        <v>1254</v>
      </c>
    </row>
    <row r="153" spans="1:47" s="2" customFormat="1" ht="12">
      <c r="A153" s="39"/>
      <c r="B153" s="40"/>
      <c r="C153" s="41"/>
      <c r="D153" s="226" t="s">
        <v>160</v>
      </c>
      <c r="E153" s="41"/>
      <c r="F153" s="227" t="s">
        <v>1255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160</v>
      </c>
      <c r="AU153" s="18" t="s">
        <v>84</v>
      </c>
    </row>
    <row r="154" spans="1:47" s="2" customFormat="1" ht="12">
      <c r="A154" s="39"/>
      <c r="B154" s="40"/>
      <c r="C154" s="41"/>
      <c r="D154" s="231" t="s">
        <v>162</v>
      </c>
      <c r="E154" s="41"/>
      <c r="F154" s="232" t="s">
        <v>1256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162</v>
      </c>
      <c r="AU154" s="18" t="s">
        <v>84</v>
      </c>
    </row>
    <row r="155" spans="1:51" s="13" customFormat="1" ht="12">
      <c r="A155" s="13"/>
      <c r="B155" s="233"/>
      <c r="C155" s="234"/>
      <c r="D155" s="226" t="s">
        <v>164</v>
      </c>
      <c r="E155" s="235" t="s">
        <v>19</v>
      </c>
      <c r="F155" s="236" t="s">
        <v>1231</v>
      </c>
      <c r="G155" s="234"/>
      <c r="H155" s="237">
        <v>6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164</v>
      </c>
      <c r="AU155" s="243" t="s">
        <v>84</v>
      </c>
      <c r="AV155" s="13" t="s">
        <v>84</v>
      </c>
      <c r="AW155" s="13" t="s">
        <v>35</v>
      </c>
      <c r="AX155" s="13" t="s">
        <v>73</v>
      </c>
      <c r="AY155" s="243" t="s">
        <v>152</v>
      </c>
    </row>
    <row r="156" spans="1:51" s="13" customFormat="1" ht="12">
      <c r="A156" s="13"/>
      <c r="B156" s="233"/>
      <c r="C156" s="234"/>
      <c r="D156" s="226" t="s">
        <v>164</v>
      </c>
      <c r="E156" s="235" t="s">
        <v>19</v>
      </c>
      <c r="F156" s="236" t="s">
        <v>1230</v>
      </c>
      <c r="G156" s="234"/>
      <c r="H156" s="237">
        <v>4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164</v>
      </c>
      <c r="AU156" s="243" t="s">
        <v>84</v>
      </c>
      <c r="AV156" s="13" t="s">
        <v>84</v>
      </c>
      <c r="AW156" s="13" t="s">
        <v>35</v>
      </c>
      <c r="AX156" s="13" t="s">
        <v>73</v>
      </c>
      <c r="AY156" s="243" t="s">
        <v>152</v>
      </c>
    </row>
    <row r="157" spans="1:51" s="14" customFormat="1" ht="12">
      <c r="A157" s="14"/>
      <c r="B157" s="254"/>
      <c r="C157" s="255"/>
      <c r="D157" s="226" t="s">
        <v>164</v>
      </c>
      <c r="E157" s="256" t="s">
        <v>19</v>
      </c>
      <c r="F157" s="257" t="s">
        <v>321</v>
      </c>
      <c r="G157" s="255"/>
      <c r="H157" s="258">
        <v>10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164</v>
      </c>
      <c r="AU157" s="264" t="s">
        <v>84</v>
      </c>
      <c r="AV157" s="14" t="s">
        <v>91</v>
      </c>
      <c r="AW157" s="14" t="s">
        <v>35</v>
      </c>
      <c r="AX157" s="14" t="s">
        <v>77</v>
      </c>
      <c r="AY157" s="264" t="s">
        <v>152</v>
      </c>
    </row>
    <row r="158" spans="1:65" s="2" customFormat="1" ht="16.5" customHeight="1">
      <c r="A158" s="39"/>
      <c r="B158" s="40"/>
      <c r="C158" s="213" t="s">
        <v>8</v>
      </c>
      <c r="D158" s="213" t="s">
        <v>154</v>
      </c>
      <c r="E158" s="214" t="s">
        <v>1257</v>
      </c>
      <c r="F158" s="215" t="s">
        <v>1258</v>
      </c>
      <c r="G158" s="216" t="s">
        <v>742</v>
      </c>
      <c r="H158" s="217">
        <v>9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0.00098</v>
      </c>
      <c r="R158" s="222">
        <f>Q158*H158</f>
        <v>0.00882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241</v>
      </c>
      <c r="AT158" s="224" t="s">
        <v>154</v>
      </c>
      <c r="AU158" s="224" t="s">
        <v>84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84</v>
      </c>
      <c r="BK158" s="225">
        <f>ROUND(I158*H158,2)</f>
        <v>0</v>
      </c>
      <c r="BL158" s="18" t="s">
        <v>241</v>
      </c>
      <c r="BM158" s="224" t="s">
        <v>1259</v>
      </c>
    </row>
    <row r="159" spans="1:47" s="2" customFormat="1" ht="12">
      <c r="A159" s="39"/>
      <c r="B159" s="40"/>
      <c r="C159" s="41"/>
      <c r="D159" s="226" t="s">
        <v>160</v>
      </c>
      <c r="E159" s="41"/>
      <c r="F159" s="227" t="s">
        <v>1260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160</v>
      </c>
      <c r="AU159" s="18" t="s">
        <v>84</v>
      </c>
    </row>
    <row r="160" spans="1:47" s="2" customFormat="1" ht="12">
      <c r="A160" s="39"/>
      <c r="B160" s="40"/>
      <c r="C160" s="41"/>
      <c r="D160" s="231" t="s">
        <v>162</v>
      </c>
      <c r="E160" s="41"/>
      <c r="F160" s="232" t="s">
        <v>1261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162</v>
      </c>
      <c r="AU160" s="18" t="s">
        <v>84</v>
      </c>
    </row>
    <row r="161" spans="1:65" s="2" customFormat="1" ht="16.5" customHeight="1">
      <c r="A161" s="39"/>
      <c r="B161" s="40"/>
      <c r="C161" s="213" t="s">
        <v>241</v>
      </c>
      <c r="D161" s="213" t="s">
        <v>154</v>
      </c>
      <c r="E161" s="214" t="s">
        <v>1262</v>
      </c>
      <c r="F161" s="215" t="s">
        <v>1263</v>
      </c>
      <c r="G161" s="216" t="s">
        <v>742</v>
      </c>
      <c r="H161" s="217">
        <v>6</v>
      </c>
      <c r="I161" s="218"/>
      <c r="J161" s="219">
        <f>ROUND(I161*H161,2)</f>
        <v>0</v>
      </c>
      <c r="K161" s="215" t="s">
        <v>158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0.00126</v>
      </c>
      <c r="R161" s="222">
        <f>Q161*H161</f>
        <v>0.007560000000000001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241</v>
      </c>
      <c r="AT161" s="224" t="s">
        <v>154</v>
      </c>
      <c r="AU161" s="224" t="s">
        <v>84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241</v>
      </c>
      <c r="BM161" s="224" t="s">
        <v>1264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1265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84</v>
      </c>
    </row>
    <row r="163" spans="1:47" s="2" customFormat="1" ht="12">
      <c r="A163" s="39"/>
      <c r="B163" s="40"/>
      <c r="C163" s="41"/>
      <c r="D163" s="231" t="s">
        <v>162</v>
      </c>
      <c r="E163" s="41"/>
      <c r="F163" s="232" t="s">
        <v>1266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162</v>
      </c>
      <c r="AU163" s="18" t="s">
        <v>84</v>
      </c>
    </row>
    <row r="164" spans="1:65" s="2" customFormat="1" ht="16.5" customHeight="1">
      <c r="A164" s="39"/>
      <c r="B164" s="40"/>
      <c r="C164" s="213" t="s">
        <v>251</v>
      </c>
      <c r="D164" s="213" t="s">
        <v>154</v>
      </c>
      <c r="E164" s="214" t="s">
        <v>1267</v>
      </c>
      <c r="F164" s="215" t="s">
        <v>1268</v>
      </c>
      <c r="G164" s="216" t="s">
        <v>742</v>
      </c>
      <c r="H164" s="217">
        <v>3</v>
      </c>
      <c r="I164" s="218"/>
      <c r="J164" s="219">
        <f>ROUND(I164*H164,2)</f>
        <v>0</v>
      </c>
      <c r="K164" s="215" t="s">
        <v>158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0.00153</v>
      </c>
      <c r="R164" s="222">
        <f>Q164*H164</f>
        <v>0.0045899999999999995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241</v>
      </c>
      <c r="AT164" s="224" t="s">
        <v>154</v>
      </c>
      <c r="AU164" s="224" t="s">
        <v>84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84</v>
      </c>
      <c r="BK164" s="225">
        <f>ROUND(I164*H164,2)</f>
        <v>0</v>
      </c>
      <c r="BL164" s="18" t="s">
        <v>241</v>
      </c>
      <c r="BM164" s="224" t="s">
        <v>1269</v>
      </c>
    </row>
    <row r="165" spans="1:47" s="2" customFormat="1" ht="12">
      <c r="A165" s="39"/>
      <c r="B165" s="40"/>
      <c r="C165" s="41"/>
      <c r="D165" s="226" t="s">
        <v>160</v>
      </c>
      <c r="E165" s="41"/>
      <c r="F165" s="227" t="s">
        <v>1270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160</v>
      </c>
      <c r="AU165" s="18" t="s">
        <v>84</v>
      </c>
    </row>
    <row r="166" spans="1:47" s="2" customFormat="1" ht="12">
      <c r="A166" s="39"/>
      <c r="B166" s="40"/>
      <c r="C166" s="41"/>
      <c r="D166" s="231" t="s">
        <v>162</v>
      </c>
      <c r="E166" s="41"/>
      <c r="F166" s="232" t="s">
        <v>1271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162</v>
      </c>
      <c r="AU166" s="18" t="s">
        <v>84</v>
      </c>
    </row>
    <row r="167" spans="1:65" s="2" customFormat="1" ht="16.5" customHeight="1">
      <c r="A167" s="39"/>
      <c r="B167" s="40"/>
      <c r="C167" s="213" t="s">
        <v>258</v>
      </c>
      <c r="D167" s="213" t="s">
        <v>154</v>
      </c>
      <c r="E167" s="214" t="s">
        <v>1272</v>
      </c>
      <c r="F167" s="215" t="s">
        <v>1273</v>
      </c>
      <c r="G167" s="216" t="s">
        <v>742</v>
      </c>
      <c r="H167" s="217">
        <v>10.5</v>
      </c>
      <c r="I167" s="218"/>
      <c r="J167" s="219">
        <f>ROUND(I167*H167,2)</f>
        <v>0</v>
      </c>
      <c r="K167" s="215" t="s">
        <v>158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0.00284</v>
      </c>
      <c r="R167" s="222">
        <f>Q167*H167</f>
        <v>0.02982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241</v>
      </c>
      <c r="AT167" s="224" t="s">
        <v>154</v>
      </c>
      <c r="AU167" s="224" t="s">
        <v>84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84</v>
      </c>
      <c r="BK167" s="225">
        <f>ROUND(I167*H167,2)</f>
        <v>0</v>
      </c>
      <c r="BL167" s="18" t="s">
        <v>241</v>
      </c>
      <c r="BM167" s="224" t="s">
        <v>1274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1275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84</v>
      </c>
    </row>
    <row r="169" spans="1:47" s="2" customFormat="1" ht="12">
      <c r="A169" s="39"/>
      <c r="B169" s="40"/>
      <c r="C169" s="41"/>
      <c r="D169" s="231" t="s">
        <v>162</v>
      </c>
      <c r="E169" s="41"/>
      <c r="F169" s="232" t="s">
        <v>1276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162</v>
      </c>
      <c r="AU169" s="18" t="s">
        <v>84</v>
      </c>
    </row>
    <row r="170" spans="1:65" s="2" customFormat="1" ht="16.5" customHeight="1">
      <c r="A170" s="39"/>
      <c r="B170" s="40"/>
      <c r="C170" s="213" t="s">
        <v>265</v>
      </c>
      <c r="D170" s="213" t="s">
        <v>154</v>
      </c>
      <c r="E170" s="214" t="s">
        <v>1277</v>
      </c>
      <c r="F170" s="215" t="s">
        <v>1278</v>
      </c>
      <c r="G170" s="216" t="s">
        <v>742</v>
      </c>
      <c r="H170" s="217">
        <v>2.5</v>
      </c>
      <c r="I170" s="218"/>
      <c r="J170" s="219">
        <f>ROUND(I170*H170,2)</f>
        <v>0</v>
      </c>
      <c r="K170" s="215" t="s">
        <v>158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0.00373</v>
      </c>
      <c r="R170" s="222">
        <f>Q170*H170</f>
        <v>0.009325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241</v>
      </c>
      <c r="AT170" s="224" t="s">
        <v>154</v>
      </c>
      <c r="AU170" s="224" t="s">
        <v>84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241</v>
      </c>
      <c r="BM170" s="224" t="s">
        <v>1279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1280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84</v>
      </c>
    </row>
    <row r="172" spans="1:47" s="2" customFormat="1" ht="12">
      <c r="A172" s="39"/>
      <c r="B172" s="40"/>
      <c r="C172" s="41"/>
      <c r="D172" s="231" t="s">
        <v>162</v>
      </c>
      <c r="E172" s="41"/>
      <c r="F172" s="232" t="s">
        <v>1281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162</v>
      </c>
      <c r="AU172" s="18" t="s">
        <v>84</v>
      </c>
    </row>
    <row r="173" spans="1:65" s="2" customFormat="1" ht="16.5" customHeight="1">
      <c r="A173" s="39"/>
      <c r="B173" s="40"/>
      <c r="C173" s="213" t="s">
        <v>271</v>
      </c>
      <c r="D173" s="213" t="s">
        <v>154</v>
      </c>
      <c r="E173" s="214" t="s">
        <v>1282</v>
      </c>
      <c r="F173" s="215" t="s">
        <v>1283</v>
      </c>
      <c r="G173" s="216" t="s">
        <v>386</v>
      </c>
      <c r="H173" s="217">
        <v>19</v>
      </c>
      <c r="I173" s="218"/>
      <c r="J173" s="219">
        <f>ROUND(I173*H173,2)</f>
        <v>0</v>
      </c>
      <c r="K173" s="215" t="s">
        <v>158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241</v>
      </c>
      <c r="AT173" s="224" t="s">
        <v>154</v>
      </c>
      <c r="AU173" s="224" t="s">
        <v>84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84</v>
      </c>
      <c r="BK173" s="225">
        <f>ROUND(I173*H173,2)</f>
        <v>0</v>
      </c>
      <c r="BL173" s="18" t="s">
        <v>241</v>
      </c>
      <c r="BM173" s="224" t="s">
        <v>1284</v>
      </c>
    </row>
    <row r="174" spans="1:47" s="2" customFormat="1" ht="12">
      <c r="A174" s="39"/>
      <c r="B174" s="40"/>
      <c r="C174" s="41"/>
      <c r="D174" s="226" t="s">
        <v>160</v>
      </c>
      <c r="E174" s="41"/>
      <c r="F174" s="227" t="s">
        <v>1285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160</v>
      </c>
      <c r="AU174" s="18" t="s">
        <v>84</v>
      </c>
    </row>
    <row r="175" spans="1:47" s="2" customFormat="1" ht="12">
      <c r="A175" s="39"/>
      <c r="B175" s="40"/>
      <c r="C175" s="41"/>
      <c r="D175" s="231" t="s">
        <v>162</v>
      </c>
      <c r="E175" s="41"/>
      <c r="F175" s="232" t="s">
        <v>1286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162</v>
      </c>
      <c r="AU175" s="18" t="s">
        <v>84</v>
      </c>
    </row>
    <row r="176" spans="1:65" s="2" customFormat="1" ht="16.5" customHeight="1">
      <c r="A176" s="39"/>
      <c r="B176" s="40"/>
      <c r="C176" s="213" t="s">
        <v>7</v>
      </c>
      <c r="D176" s="213" t="s">
        <v>154</v>
      </c>
      <c r="E176" s="214" t="s">
        <v>1287</v>
      </c>
      <c r="F176" s="215" t="s">
        <v>1288</v>
      </c>
      <c r="G176" s="216" t="s">
        <v>254</v>
      </c>
      <c r="H176" s="217">
        <v>63</v>
      </c>
      <c r="I176" s="218"/>
      <c r="J176" s="219">
        <f>ROUND(I176*H176,2)</f>
        <v>0</v>
      </c>
      <c r="K176" s="215" t="s">
        <v>158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241</v>
      </c>
      <c r="AT176" s="224" t="s">
        <v>154</v>
      </c>
      <c r="AU176" s="224" t="s">
        <v>84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241</v>
      </c>
      <c r="BM176" s="224" t="s">
        <v>1289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1290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84</v>
      </c>
    </row>
    <row r="178" spans="1:47" s="2" customFormat="1" ht="12">
      <c r="A178" s="39"/>
      <c r="B178" s="40"/>
      <c r="C178" s="41"/>
      <c r="D178" s="231" t="s">
        <v>162</v>
      </c>
      <c r="E178" s="41"/>
      <c r="F178" s="232" t="s">
        <v>1291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162</v>
      </c>
      <c r="AU178" s="18" t="s">
        <v>84</v>
      </c>
    </row>
    <row r="179" spans="1:51" s="13" customFormat="1" ht="12">
      <c r="A179" s="13"/>
      <c r="B179" s="233"/>
      <c r="C179" s="234"/>
      <c r="D179" s="226" t="s">
        <v>164</v>
      </c>
      <c r="E179" s="235" t="s">
        <v>19</v>
      </c>
      <c r="F179" s="236" t="s">
        <v>1292</v>
      </c>
      <c r="G179" s="234"/>
      <c r="H179" s="237">
        <v>21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164</v>
      </c>
      <c r="AU179" s="243" t="s">
        <v>84</v>
      </c>
      <c r="AV179" s="13" t="s">
        <v>84</v>
      </c>
      <c r="AW179" s="13" t="s">
        <v>35</v>
      </c>
      <c r="AX179" s="13" t="s">
        <v>73</v>
      </c>
      <c r="AY179" s="243" t="s">
        <v>152</v>
      </c>
    </row>
    <row r="180" spans="1:51" s="13" customFormat="1" ht="12">
      <c r="A180" s="13"/>
      <c r="B180" s="233"/>
      <c r="C180" s="234"/>
      <c r="D180" s="226" t="s">
        <v>164</v>
      </c>
      <c r="E180" s="235" t="s">
        <v>19</v>
      </c>
      <c r="F180" s="236" t="s">
        <v>1293</v>
      </c>
      <c r="G180" s="234"/>
      <c r="H180" s="237">
        <v>22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164</v>
      </c>
      <c r="AU180" s="243" t="s">
        <v>84</v>
      </c>
      <c r="AV180" s="13" t="s">
        <v>84</v>
      </c>
      <c r="AW180" s="13" t="s">
        <v>35</v>
      </c>
      <c r="AX180" s="13" t="s">
        <v>73</v>
      </c>
      <c r="AY180" s="243" t="s">
        <v>152</v>
      </c>
    </row>
    <row r="181" spans="1:51" s="13" customFormat="1" ht="12">
      <c r="A181" s="13"/>
      <c r="B181" s="233"/>
      <c r="C181" s="234"/>
      <c r="D181" s="226" t="s">
        <v>164</v>
      </c>
      <c r="E181" s="235" t="s">
        <v>19</v>
      </c>
      <c r="F181" s="236" t="s">
        <v>1294</v>
      </c>
      <c r="G181" s="234"/>
      <c r="H181" s="237">
        <v>19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164</v>
      </c>
      <c r="AU181" s="243" t="s">
        <v>84</v>
      </c>
      <c r="AV181" s="13" t="s">
        <v>84</v>
      </c>
      <c r="AW181" s="13" t="s">
        <v>35</v>
      </c>
      <c r="AX181" s="13" t="s">
        <v>73</v>
      </c>
      <c r="AY181" s="243" t="s">
        <v>152</v>
      </c>
    </row>
    <row r="182" spans="1:51" s="13" customFormat="1" ht="12">
      <c r="A182" s="13"/>
      <c r="B182" s="233"/>
      <c r="C182" s="234"/>
      <c r="D182" s="226" t="s">
        <v>164</v>
      </c>
      <c r="E182" s="235" t="s">
        <v>19</v>
      </c>
      <c r="F182" s="236" t="s">
        <v>77</v>
      </c>
      <c r="G182" s="234"/>
      <c r="H182" s="237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164</v>
      </c>
      <c r="AU182" s="243" t="s">
        <v>84</v>
      </c>
      <c r="AV182" s="13" t="s">
        <v>84</v>
      </c>
      <c r="AW182" s="13" t="s">
        <v>35</v>
      </c>
      <c r="AX182" s="13" t="s">
        <v>73</v>
      </c>
      <c r="AY182" s="243" t="s">
        <v>152</v>
      </c>
    </row>
    <row r="183" spans="1:51" s="14" customFormat="1" ht="12">
      <c r="A183" s="14"/>
      <c r="B183" s="254"/>
      <c r="C183" s="255"/>
      <c r="D183" s="226" t="s">
        <v>164</v>
      </c>
      <c r="E183" s="256" t="s">
        <v>19</v>
      </c>
      <c r="F183" s="257" t="s">
        <v>321</v>
      </c>
      <c r="G183" s="255"/>
      <c r="H183" s="258">
        <v>63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164</v>
      </c>
      <c r="AU183" s="264" t="s">
        <v>84</v>
      </c>
      <c r="AV183" s="14" t="s">
        <v>91</v>
      </c>
      <c r="AW183" s="14" t="s">
        <v>35</v>
      </c>
      <c r="AX183" s="14" t="s">
        <v>77</v>
      </c>
      <c r="AY183" s="264" t="s">
        <v>152</v>
      </c>
    </row>
    <row r="184" spans="1:65" s="2" customFormat="1" ht="16.5" customHeight="1">
      <c r="A184" s="39"/>
      <c r="B184" s="40"/>
      <c r="C184" s="213" t="s">
        <v>395</v>
      </c>
      <c r="D184" s="213" t="s">
        <v>154</v>
      </c>
      <c r="E184" s="214" t="s">
        <v>1295</v>
      </c>
      <c r="F184" s="215" t="s">
        <v>1296</v>
      </c>
      <c r="G184" s="216" t="s">
        <v>254</v>
      </c>
      <c r="H184" s="217">
        <v>36</v>
      </c>
      <c r="I184" s="218"/>
      <c r="J184" s="219">
        <f>ROUND(I184*H184,2)</f>
        <v>0</v>
      </c>
      <c r="K184" s="215" t="s">
        <v>158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6E-05</v>
      </c>
      <c r="R184" s="222">
        <f>Q184*H184</f>
        <v>0.00216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241</v>
      </c>
      <c r="AT184" s="224" t="s">
        <v>154</v>
      </c>
      <c r="AU184" s="224" t="s">
        <v>84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84</v>
      </c>
      <c r="BK184" s="225">
        <f>ROUND(I184*H184,2)</f>
        <v>0</v>
      </c>
      <c r="BL184" s="18" t="s">
        <v>241</v>
      </c>
      <c r="BM184" s="224" t="s">
        <v>1297</v>
      </c>
    </row>
    <row r="185" spans="1:47" s="2" customFormat="1" ht="12">
      <c r="A185" s="39"/>
      <c r="B185" s="40"/>
      <c r="C185" s="41"/>
      <c r="D185" s="226" t="s">
        <v>160</v>
      </c>
      <c r="E185" s="41"/>
      <c r="F185" s="227" t="s">
        <v>1298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160</v>
      </c>
      <c r="AU185" s="18" t="s">
        <v>84</v>
      </c>
    </row>
    <row r="186" spans="1:47" s="2" customFormat="1" ht="12">
      <c r="A186" s="39"/>
      <c r="B186" s="40"/>
      <c r="C186" s="41"/>
      <c r="D186" s="231" t="s">
        <v>162</v>
      </c>
      <c r="E186" s="41"/>
      <c r="F186" s="232" t="s">
        <v>1299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162</v>
      </c>
      <c r="AU186" s="18" t="s">
        <v>84</v>
      </c>
    </row>
    <row r="187" spans="1:51" s="13" customFormat="1" ht="12">
      <c r="A187" s="13"/>
      <c r="B187" s="233"/>
      <c r="C187" s="234"/>
      <c r="D187" s="226" t="s">
        <v>164</v>
      </c>
      <c r="E187" s="235" t="s">
        <v>19</v>
      </c>
      <c r="F187" s="236" t="s">
        <v>1230</v>
      </c>
      <c r="G187" s="234"/>
      <c r="H187" s="237">
        <v>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164</v>
      </c>
      <c r="AU187" s="243" t="s">
        <v>84</v>
      </c>
      <c r="AV187" s="13" t="s">
        <v>84</v>
      </c>
      <c r="AW187" s="13" t="s">
        <v>35</v>
      </c>
      <c r="AX187" s="13" t="s">
        <v>73</v>
      </c>
      <c r="AY187" s="243" t="s">
        <v>152</v>
      </c>
    </row>
    <row r="188" spans="1:51" s="13" customFormat="1" ht="12">
      <c r="A188" s="13"/>
      <c r="B188" s="233"/>
      <c r="C188" s="234"/>
      <c r="D188" s="226" t="s">
        <v>164</v>
      </c>
      <c r="E188" s="235" t="s">
        <v>19</v>
      </c>
      <c r="F188" s="236" t="s">
        <v>1231</v>
      </c>
      <c r="G188" s="234"/>
      <c r="H188" s="237">
        <v>6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164</v>
      </c>
      <c r="AU188" s="243" t="s">
        <v>84</v>
      </c>
      <c r="AV188" s="13" t="s">
        <v>84</v>
      </c>
      <c r="AW188" s="13" t="s">
        <v>35</v>
      </c>
      <c r="AX188" s="13" t="s">
        <v>73</v>
      </c>
      <c r="AY188" s="243" t="s">
        <v>152</v>
      </c>
    </row>
    <row r="189" spans="1:51" s="13" customFormat="1" ht="12">
      <c r="A189" s="13"/>
      <c r="B189" s="233"/>
      <c r="C189" s="234"/>
      <c r="D189" s="226" t="s">
        <v>164</v>
      </c>
      <c r="E189" s="235" t="s">
        <v>19</v>
      </c>
      <c r="F189" s="236" t="s">
        <v>1232</v>
      </c>
      <c r="G189" s="234"/>
      <c r="H189" s="237">
        <v>26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164</v>
      </c>
      <c r="AU189" s="243" t="s">
        <v>84</v>
      </c>
      <c r="AV189" s="13" t="s">
        <v>84</v>
      </c>
      <c r="AW189" s="13" t="s">
        <v>35</v>
      </c>
      <c r="AX189" s="13" t="s">
        <v>73</v>
      </c>
      <c r="AY189" s="243" t="s">
        <v>152</v>
      </c>
    </row>
    <row r="190" spans="1:51" s="14" customFormat="1" ht="12">
      <c r="A190" s="14"/>
      <c r="B190" s="254"/>
      <c r="C190" s="255"/>
      <c r="D190" s="226" t="s">
        <v>164</v>
      </c>
      <c r="E190" s="256" t="s">
        <v>19</v>
      </c>
      <c r="F190" s="257" t="s">
        <v>321</v>
      </c>
      <c r="G190" s="255"/>
      <c r="H190" s="258">
        <v>36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164</v>
      </c>
      <c r="AU190" s="264" t="s">
        <v>84</v>
      </c>
      <c r="AV190" s="14" t="s">
        <v>91</v>
      </c>
      <c r="AW190" s="14" t="s">
        <v>35</v>
      </c>
      <c r="AX190" s="14" t="s">
        <v>77</v>
      </c>
      <c r="AY190" s="264" t="s">
        <v>152</v>
      </c>
    </row>
    <row r="191" spans="1:65" s="2" customFormat="1" ht="16.5" customHeight="1">
      <c r="A191" s="39"/>
      <c r="B191" s="40"/>
      <c r="C191" s="213" t="s">
        <v>397</v>
      </c>
      <c r="D191" s="213" t="s">
        <v>154</v>
      </c>
      <c r="E191" s="214" t="s">
        <v>1300</v>
      </c>
      <c r="F191" s="215" t="s">
        <v>1301</v>
      </c>
      <c r="G191" s="216" t="s">
        <v>254</v>
      </c>
      <c r="H191" s="217">
        <v>24</v>
      </c>
      <c r="I191" s="218"/>
      <c r="J191" s="219">
        <f>ROUND(I191*H191,2)</f>
        <v>0</v>
      </c>
      <c r="K191" s="215" t="s">
        <v>158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0.0001</v>
      </c>
      <c r="R191" s="222">
        <f>Q191*H191</f>
        <v>0.0024000000000000002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241</v>
      </c>
      <c r="AT191" s="224" t="s">
        <v>154</v>
      </c>
      <c r="AU191" s="224" t="s">
        <v>84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84</v>
      </c>
      <c r="BK191" s="225">
        <f>ROUND(I191*H191,2)</f>
        <v>0</v>
      </c>
      <c r="BL191" s="18" t="s">
        <v>241</v>
      </c>
      <c r="BM191" s="224" t="s">
        <v>1302</v>
      </c>
    </row>
    <row r="192" spans="1:47" s="2" customFormat="1" ht="12">
      <c r="A192" s="39"/>
      <c r="B192" s="40"/>
      <c r="C192" s="41"/>
      <c r="D192" s="226" t="s">
        <v>160</v>
      </c>
      <c r="E192" s="41"/>
      <c r="F192" s="227" t="s">
        <v>1303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84</v>
      </c>
    </row>
    <row r="193" spans="1:47" s="2" customFormat="1" ht="12">
      <c r="A193" s="39"/>
      <c r="B193" s="40"/>
      <c r="C193" s="41"/>
      <c r="D193" s="231" t="s">
        <v>162</v>
      </c>
      <c r="E193" s="41"/>
      <c r="F193" s="232" t="s">
        <v>1304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162</v>
      </c>
      <c r="AU193" s="18" t="s">
        <v>84</v>
      </c>
    </row>
    <row r="194" spans="1:51" s="13" customFormat="1" ht="12">
      <c r="A194" s="13"/>
      <c r="B194" s="233"/>
      <c r="C194" s="234"/>
      <c r="D194" s="226" t="s">
        <v>164</v>
      </c>
      <c r="E194" s="235" t="s">
        <v>19</v>
      </c>
      <c r="F194" s="236" t="s">
        <v>1238</v>
      </c>
      <c r="G194" s="234"/>
      <c r="H194" s="237">
        <v>10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164</v>
      </c>
      <c r="AU194" s="243" t="s">
        <v>84</v>
      </c>
      <c r="AV194" s="13" t="s">
        <v>84</v>
      </c>
      <c r="AW194" s="13" t="s">
        <v>35</v>
      </c>
      <c r="AX194" s="13" t="s">
        <v>73</v>
      </c>
      <c r="AY194" s="243" t="s">
        <v>152</v>
      </c>
    </row>
    <row r="195" spans="1:51" s="13" customFormat="1" ht="12">
      <c r="A195" s="13"/>
      <c r="B195" s="233"/>
      <c r="C195" s="234"/>
      <c r="D195" s="226" t="s">
        <v>164</v>
      </c>
      <c r="E195" s="235" t="s">
        <v>19</v>
      </c>
      <c r="F195" s="236" t="s">
        <v>1231</v>
      </c>
      <c r="G195" s="234"/>
      <c r="H195" s="237">
        <v>6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164</v>
      </c>
      <c r="AU195" s="243" t="s">
        <v>84</v>
      </c>
      <c r="AV195" s="13" t="s">
        <v>84</v>
      </c>
      <c r="AW195" s="13" t="s">
        <v>35</v>
      </c>
      <c r="AX195" s="13" t="s">
        <v>73</v>
      </c>
      <c r="AY195" s="243" t="s">
        <v>152</v>
      </c>
    </row>
    <row r="196" spans="1:51" s="13" customFormat="1" ht="12">
      <c r="A196" s="13"/>
      <c r="B196" s="233"/>
      <c r="C196" s="234"/>
      <c r="D196" s="226" t="s">
        <v>164</v>
      </c>
      <c r="E196" s="235" t="s">
        <v>19</v>
      </c>
      <c r="F196" s="236" t="s">
        <v>1239</v>
      </c>
      <c r="G196" s="234"/>
      <c r="H196" s="237">
        <v>8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164</v>
      </c>
      <c r="AU196" s="243" t="s">
        <v>84</v>
      </c>
      <c r="AV196" s="13" t="s">
        <v>84</v>
      </c>
      <c r="AW196" s="13" t="s">
        <v>35</v>
      </c>
      <c r="AX196" s="13" t="s">
        <v>73</v>
      </c>
      <c r="AY196" s="243" t="s">
        <v>152</v>
      </c>
    </row>
    <row r="197" spans="1:51" s="14" customFormat="1" ht="12">
      <c r="A197" s="14"/>
      <c r="B197" s="254"/>
      <c r="C197" s="255"/>
      <c r="D197" s="226" t="s">
        <v>164</v>
      </c>
      <c r="E197" s="256" t="s">
        <v>19</v>
      </c>
      <c r="F197" s="257" t="s">
        <v>321</v>
      </c>
      <c r="G197" s="255"/>
      <c r="H197" s="258">
        <v>24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4" t="s">
        <v>164</v>
      </c>
      <c r="AU197" s="264" t="s">
        <v>84</v>
      </c>
      <c r="AV197" s="14" t="s">
        <v>91</v>
      </c>
      <c r="AW197" s="14" t="s">
        <v>35</v>
      </c>
      <c r="AX197" s="14" t="s">
        <v>77</v>
      </c>
      <c r="AY197" s="264" t="s">
        <v>152</v>
      </c>
    </row>
    <row r="198" spans="1:65" s="2" customFormat="1" ht="16.5" customHeight="1">
      <c r="A198" s="39"/>
      <c r="B198" s="40"/>
      <c r="C198" s="213" t="s">
        <v>644</v>
      </c>
      <c r="D198" s="213" t="s">
        <v>154</v>
      </c>
      <c r="E198" s="214" t="s">
        <v>1305</v>
      </c>
      <c r="F198" s="215" t="s">
        <v>1306</v>
      </c>
      <c r="G198" s="216" t="s">
        <v>254</v>
      </c>
      <c r="H198" s="217">
        <v>12</v>
      </c>
      <c r="I198" s="218"/>
      <c r="J198" s="219">
        <f>ROUND(I198*H198,2)</f>
        <v>0</v>
      </c>
      <c r="K198" s="215" t="s">
        <v>158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0.00018</v>
      </c>
      <c r="R198" s="222">
        <f>Q198*H198</f>
        <v>0.00216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241</v>
      </c>
      <c r="AT198" s="224" t="s">
        <v>154</v>
      </c>
      <c r="AU198" s="224" t="s">
        <v>84</v>
      </c>
      <c r="AY198" s="18" t="s">
        <v>152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84</v>
      </c>
      <c r="BK198" s="225">
        <f>ROUND(I198*H198,2)</f>
        <v>0</v>
      </c>
      <c r="BL198" s="18" t="s">
        <v>241</v>
      </c>
      <c r="BM198" s="224" t="s">
        <v>1307</v>
      </c>
    </row>
    <row r="199" spans="1:47" s="2" customFormat="1" ht="12">
      <c r="A199" s="39"/>
      <c r="B199" s="40"/>
      <c r="C199" s="41"/>
      <c r="D199" s="226" t="s">
        <v>160</v>
      </c>
      <c r="E199" s="41"/>
      <c r="F199" s="227" t="s">
        <v>1308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160</v>
      </c>
      <c r="AU199" s="18" t="s">
        <v>84</v>
      </c>
    </row>
    <row r="200" spans="1:47" s="2" customFormat="1" ht="12">
      <c r="A200" s="39"/>
      <c r="B200" s="40"/>
      <c r="C200" s="41"/>
      <c r="D200" s="231" t="s">
        <v>162</v>
      </c>
      <c r="E200" s="41"/>
      <c r="F200" s="232" t="s">
        <v>1309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162</v>
      </c>
      <c r="AU200" s="18" t="s">
        <v>84</v>
      </c>
    </row>
    <row r="201" spans="1:51" s="13" customFormat="1" ht="12">
      <c r="A201" s="13"/>
      <c r="B201" s="233"/>
      <c r="C201" s="234"/>
      <c r="D201" s="226" t="s">
        <v>164</v>
      </c>
      <c r="E201" s="235" t="s">
        <v>19</v>
      </c>
      <c r="F201" s="236" t="s">
        <v>1231</v>
      </c>
      <c r="G201" s="234"/>
      <c r="H201" s="237">
        <v>6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164</v>
      </c>
      <c r="AU201" s="243" t="s">
        <v>84</v>
      </c>
      <c r="AV201" s="13" t="s">
        <v>84</v>
      </c>
      <c r="AW201" s="13" t="s">
        <v>35</v>
      </c>
      <c r="AX201" s="13" t="s">
        <v>73</v>
      </c>
      <c r="AY201" s="243" t="s">
        <v>152</v>
      </c>
    </row>
    <row r="202" spans="1:51" s="13" customFormat="1" ht="12">
      <c r="A202" s="13"/>
      <c r="B202" s="233"/>
      <c r="C202" s="234"/>
      <c r="D202" s="226" t="s">
        <v>164</v>
      </c>
      <c r="E202" s="235" t="s">
        <v>19</v>
      </c>
      <c r="F202" s="236" t="s">
        <v>1231</v>
      </c>
      <c r="G202" s="234"/>
      <c r="H202" s="237">
        <v>6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164</v>
      </c>
      <c r="AU202" s="243" t="s">
        <v>84</v>
      </c>
      <c r="AV202" s="13" t="s">
        <v>84</v>
      </c>
      <c r="AW202" s="13" t="s">
        <v>35</v>
      </c>
      <c r="AX202" s="13" t="s">
        <v>73</v>
      </c>
      <c r="AY202" s="243" t="s">
        <v>152</v>
      </c>
    </row>
    <row r="203" spans="1:51" s="14" customFormat="1" ht="12">
      <c r="A203" s="14"/>
      <c r="B203" s="254"/>
      <c r="C203" s="255"/>
      <c r="D203" s="226" t="s">
        <v>164</v>
      </c>
      <c r="E203" s="256" t="s">
        <v>19</v>
      </c>
      <c r="F203" s="257" t="s">
        <v>321</v>
      </c>
      <c r="G203" s="255"/>
      <c r="H203" s="258">
        <v>12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164</v>
      </c>
      <c r="AU203" s="264" t="s">
        <v>84</v>
      </c>
      <c r="AV203" s="14" t="s">
        <v>91</v>
      </c>
      <c r="AW203" s="14" t="s">
        <v>35</v>
      </c>
      <c r="AX203" s="14" t="s">
        <v>77</v>
      </c>
      <c r="AY203" s="264" t="s">
        <v>152</v>
      </c>
    </row>
    <row r="204" spans="1:65" s="2" customFormat="1" ht="16.5" customHeight="1">
      <c r="A204" s="39"/>
      <c r="B204" s="40"/>
      <c r="C204" s="213" t="s">
        <v>646</v>
      </c>
      <c r="D204" s="213" t="s">
        <v>154</v>
      </c>
      <c r="E204" s="214" t="s">
        <v>1310</v>
      </c>
      <c r="F204" s="215" t="s">
        <v>1311</v>
      </c>
      <c r="G204" s="216" t="s">
        <v>254</v>
      </c>
      <c r="H204" s="217">
        <v>42</v>
      </c>
      <c r="I204" s="218"/>
      <c r="J204" s="219">
        <f>ROUND(I204*H204,2)</f>
        <v>0</v>
      </c>
      <c r="K204" s="215" t="s">
        <v>158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0.0003</v>
      </c>
      <c r="R204" s="222">
        <f>Q204*H204</f>
        <v>0.012599999999999998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241</v>
      </c>
      <c r="AT204" s="224" t="s">
        <v>154</v>
      </c>
      <c r="AU204" s="224" t="s">
        <v>84</v>
      </c>
      <c r="AY204" s="18" t="s">
        <v>152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84</v>
      </c>
      <c r="BK204" s="225">
        <f>ROUND(I204*H204,2)</f>
        <v>0</v>
      </c>
      <c r="BL204" s="18" t="s">
        <v>241</v>
      </c>
      <c r="BM204" s="224" t="s">
        <v>1312</v>
      </c>
    </row>
    <row r="205" spans="1:47" s="2" customFormat="1" ht="12">
      <c r="A205" s="39"/>
      <c r="B205" s="40"/>
      <c r="C205" s="41"/>
      <c r="D205" s="226" t="s">
        <v>160</v>
      </c>
      <c r="E205" s="41"/>
      <c r="F205" s="227" t="s">
        <v>1313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160</v>
      </c>
      <c r="AU205" s="18" t="s">
        <v>84</v>
      </c>
    </row>
    <row r="206" spans="1:47" s="2" customFormat="1" ht="12">
      <c r="A206" s="39"/>
      <c r="B206" s="40"/>
      <c r="C206" s="41"/>
      <c r="D206" s="231" t="s">
        <v>162</v>
      </c>
      <c r="E206" s="41"/>
      <c r="F206" s="232" t="s">
        <v>1314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162</v>
      </c>
      <c r="AU206" s="18" t="s">
        <v>84</v>
      </c>
    </row>
    <row r="207" spans="1:51" s="13" customFormat="1" ht="12">
      <c r="A207" s="13"/>
      <c r="B207" s="233"/>
      <c r="C207" s="234"/>
      <c r="D207" s="226" t="s">
        <v>164</v>
      </c>
      <c r="E207" s="235" t="s">
        <v>19</v>
      </c>
      <c r="F207" s="236" t="s">
        <v>1250</v>
      </c>
      <c r="G207" s="234"/>
      <c r="H207" s="237">
        <v>16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164</v>
      </c>
      <c r="AU207" s="243" t="s">
        <v>84</v>
      </c>
      <c r="AV207" s="13" t="s">
        <v>84</v>
      </c>
      <c r="AW207" s="13" t="s">
        <v>35</v>
      </c>
      <c r="AX207" s="13" t="s">
        <v>73</v>
      </c>
      <c r="AY207" s="243" t="s">
        <v>152</v>
      </c>
    </row>
    <row r="208" spans="1:51" s="13" customFormat="1" ht="12">
      <c r="A208" s="13"/>
      <c r="B208" s="233"/>
      <c r="C208" s="234"/>
      <c r="D208" s="226" t="s">
        <v>164</v>
      </c>
      <c r="E208" s="235" t="s">
        <v>19</v>
      </c>
      <c r="F208" s="236" t="s">
        <v>1251</v>
      </c>
      <c r="G208" s="234"/>
      <c r="H208" s="237">
        <v>22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164</v>
      </c>
      <c r="AU208" s="243" t="s">
        <v>84</v>
      </c>
      <c r="AV208" s="13" t="s">
        <v>84</v>
      </c>
      <c r="AW208" s="13" t="s">
        <v>35</v>
      </c>
      <c r="AX208" s="13" t="s">
        <v>73</v>
      </c>
      <c r="AY208" s="243" t="s">
        <v>152</v>
      </c>
    </row>
    <row r="209" spans="1:51" s="13" customFormat="1" ht="12">
      <c r="A209" s="13"/>
      <c r="B209" s="233"/>
      <c r="C209" s="234"/>
      <c r="D209" s="226" t="s">
        <v>164</v>
      </c>
      <c r="E209" s="235" t="s">
        <v>19</v>
      </c>
      <c r="F209" s="236" t="s">
        <v>1230</v>
      </c>
      <c r="G209" s="234"/>
      <c r="H209" s="237">
        <v>4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164</v>
      </c>
      <c r="AU209" s="243" t="s">
        <v>84</v>
      </c>
      <c r="AV209" s="13" t="s">
        <v>84</v>
      </c>
      <c r="AW209" s="13" t="s">
        <v>35</v>
      </c>
      <c r="AX209" s="13" t="s">
        <v>73</v>
      </c>
      <c r="AY209" s="243" t="s">
        <v>152</v>
      </c>
    </row>
    <row r="210" spans="1:51" s="14" customFormat="1" ht="12">
      <c r="A210" s="14"/>
      <c r="B210" s="254"/>
      <c r="C210" s="255"/>
      <c r="D210" s="226" t="s">
        <v>164</v>
      </c>
      <c r="E210" s="256" t="s">
        <v>19</v>
      </c>
      <c r="F210" s="257" t="s">
        <v>321</v>
      </c>
      <c r="G210" s="255"/>
      <c r="H210" s="258">
        <v>42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164</v>
      </c>
      <c r="AU210" s="264" t="s">
        <v>84</v>
      </c>
      <c r="AV210" s="14" t="s">
        <v>91</v>
      </c>
      <c r="AW210" s="14" t="s">
        <v>35</v>
      </c>
      <c r="AX210" s="14" t="s">
        <v>77</v>
      </c>
      <c r="AY210" s="264" t="s">
        <v>152</v>
      </c>
    </row>
    <row r="211" spans="1:65" s="2" customFormat="1" ht="16.5" customHeight="1">
      <c r="A211" s="39"/>
      <c r="B211" s="40"/>
      <c r="C211" s="213" t="s">
        <v>401</v>
      </c>
      <c r="D211" s="213" t="s">
        <v>154</v>
      </c>
      <c r="E211" s="214" t="s">
        <v>1315</v>
      </c>
      <c r="F211" s="215" t="s">
        <v>1316</v>
      </c>
      <c r="G211" s="216" t="s">
        <v>254</v>
      </c>
      <c r="H211" s="217">
        <v>10</v>
      </c>
      <c r="I211" s="218"/>
      <c r="J211" s="219">
        <f>ROUND(I211*H211,2)</f>
        <v>0</v>
      </c>
      <c r="K211" s="215" t="s">
        <v>158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0.00036</v>
      </c>
      <c r="R211" s="222">
        <f>Q211*H211</f>
        <v>0.0036000000000000003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241</v>
      </c>
      <c r="AT211" s="224" t="s">
        <v>154</v>
      </c>
      <c r="AU211" s="224" t="s">
        <v>84</v>
      </c>
      <c r="AY211" s="18" t="s">
        <v>152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84</v>
      </c>
      <c r="BK211" s="225">
        <f>ROUND(I211*H211,2)</f>
        <v>0</v>
      </c>
      <c r="BL211" s="18" t="s">
        <v>241</v>
      </c>
      <c r="BM211" s="224" t="s">
        <v>1317</v>
      </c>
    </row>
    <row r="212" spans="1:47" s="2" customFormat="1" ht="12">
      <c r="A212" s="39"/>
      <c r="B212" s="40"/>
      <c r="C212" s="41"/>
      <c r="D212" s="226" t="s">
        <v>160</v>
      </c>
      <c r="E212" s="41"/>
      <c r="F212" s="227" t="s">
        <v>1318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84</v>
      </c>
    </row>
    <row r="213" spans="1:47" s="2" customFormat="1" ht="12">
      <c r="A213" s="39"/>
      <c r="B213" s="40"/>
      <c r="C213" s="41"/>
      <c r="D213" s="231" t="s">
        <v>162</v>
      </c>
      <c r="E213" s="41"/>
      <c r="F213" s="232" t="s">
        <v>1319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162</v>
      </c>
      <c r="AU213" s="18" t="s">
        <v>84</v>
      </c>
    </row>
    <row r="214" spans="1:51" s="13" customFormat="1" ht="12">
      <c r="A214" s="13"/>
      <c r="B214" s="233"/>
      <c r="C214" s="234"/>
      <c r="D214" s="226" t="s">
        <v>164</v>
      </c>
      <c r="E214" s="235" t="s">
        <v>19</v>
      </c>
      <c r="F214" s="236" t="s">
        <v>1231</v>
      </c>
      <c r="G214" s="234"/>
      <c r="H214" s="237">
        <v>6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164</v>
      </c>
      <c r="AU214" s="243" t="s">
        <v>84</v>
      </c>
      <c r="AV214" s="13" t="s">
        <v>84</v>
      </c>
      <c r="AW214" s="13" t="s">
        <v>35</v>
      </c>
      <c r="AX214" s="13" t="s">
        <v>73</v>
      </c>
      <c r="AY214" s="243" t="s">
        <v>152</v>
      </c>
    </row>
    <row r="215" spans="1:51" s="13" customFormat="1" ht="12">
      <c r="A215" s="13"/>
      <c r="B215" s="233"/>
      <c r="C215" s="234"/>
      <c r="D215" s="226" t="s">
        <v>164</v>
      </c>
      <c r="E215" s="235" t="s">
        <v>19</v>
      </c>
      <c r="F215" s="236" t="s">
        <v>1230</v>
      </c>
      <c r="G215" s="234"/>
      <c r="H215" s="237">
        <v>4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164</v>
      </c>
      <c r="AU215" s="243" t="s">
        <v>84</v>
      </c>
      <c r="AV215" s="13" t="s">
        <v>84</v>
      </c>
      <c r="AW215" s="13" t="s">
        <v>35</v>
      </c>
      <c r="AX215" s="13" t="s">
        <v>73</v>
      </c>
      <c r="AY215" s="243" t="s">
        <v>152</v>
      </c>
    </row>
    <row r="216" spans="1:51" s="14" customFormat="1" ht="12">
      <c r="A216" s="14"/>
      <c r="B216" s="254"/>
      <c r="C216" s="255"/>
      <c r="D216" s="226" t="s">
        <v>164</v>
      </c>
      <c r="E216" s="256" t="s">
        <v>19</v>
      </c>
      <c r="F216" s="257" t="s">
        <v>321</v>
      </c>
      <c r="G216" s="255"/>
      <c r="H216" s="258">
        <v>10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4" t="s">
        <v>164</v>
      </c>
      <c r="AU216" s="264" t="s">
        <v>84</v>
      </c>
      <c r="AV216" s="14" t="s">
        <v>91</v>
      </c>
      <c r="AW216" s="14" t="s">
        <v>35</v>
      </c>
      <c r="AX216" s="14" t="s">
        <v>77</v>
      </c>
      <c r="AY216" s="264" t="s">
        <v>152</v>
      </c>
    </row>
    <row r="217" spans="1:65" s="2" customFormat="1" ht="16.5" customHeight="1">
      <c r="A217" s="39"/>
      <c r="B217" s="40"/>
      <c r="C217" s="213" t="s">
        <v>408</v>
      </c>
      <c r="D217" s="213" t="s">
        <v>154</v>
      </c>
      <c r="E217" s="214" t="s">
        <v>1320</v>
      </c>
      <c r="F217" s="215" t="s">
        <v>1321</v>
      </c>
      <c r="G217" s="216" t="s">
        <v>254</v>
      </c>
      <c r="H217" s="217">
        <v>63</v>
      </c>
      <c r="I217" s="218"/>
      <c r="J217" s="219">
        <f>ROUND(I217*H217,2)</f>
        <v>0</v>
      </c>
      <c r="K217" s="215" t="s">
        <v>158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0.00022</v>
      </c>
      <c r="R217" s="222">
        <f>Q217*H217</f>
        <v>0.01386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241</v>
      </c>
      <c r="AT217" s="224" t="s">
        <v>154</v>
      </c>
      <c r="AU217" s="224" t="s">
        <v>84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84</v>
      </c>
      <c r="BK217" s="225">
        <f>ROUND(I217*H217,2)</f>
        <v>0</v>
      </c>
      <c r="BL217" s="18" t="s">
        <v>241</v>
      </c>
      <c r="BM217" s="224" t="s">
        <v>1322</v>
      </c>
    </row>
    <row r="218" spans="1:47" s="2" customFormat="1" ht="12">
      <c r="A218" s="39"/>
      <c r="B218" s="40"/>
      <c r="C218" s="41"/>
      <c r="D218" s="226" t="s">
        <v>160</v>
      </c>
      <c r="E218" s="41"/>
      <c r="F218" s="227" t="s">
        <v>1323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160</v>
      </c>
      <c r="AU218" s="18" t="s">
        <v>84</v>
      </c>
    </row>
    <row r="219" spans="1:47" s="2" customFormat="1" ht="12">
      <c r="A219" s="39"/>
      <c r="B219" s="40"/>
      <c r="C219" s="41"/>
      <c r="D219" s="231" t="s">
        <v>162</v>
      </c>
      <c r="E219" s="41"/>
      <c r="F219" s="232" t="s">
        <v>1324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162</v>
      </c>
      <c r="AU219" s="18" t="s">
        <v>84</v>
      </c>
    </row>
    <row r="220" spans="1:65" s="2" customFormat="1" ht="16.5" customHeight="1">
      <c r="A220" s="39"/>
      <c r="B220" s="40"/>
      <c r="C220" s="213" t="s">
        <v>414</v>
      </c>
      <c r="D220" s="213" t="s">
        <v>154</v>
      </c>
      <c r="E220" s="214" t="s">
        <v>1325</v>
      </c>
      <c r="F220" s="215" t="s">
        <v>1326</v>
      </c>
      <c r="G220" s="216" t="s">
        <v>254</v>
      </c>
      <c r="H220" s="217">
        <v>5</v>
      </c>
      <c r="I220" s="218"/>
      <c r="J220" s="219">
        <f>ROUND(I220*H220,2)</f>
        <v>0</v>
      </c>
      <c r="K220" s="215" t="s">
        <v>158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0.00034</v>
      </c>
      <c r="R220" s="222">
        <f>Q220*H220</f>
        <v>0.0017000000000000001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241</v>
      </c>
      <c r="AT220" s="224" t="s">
        <v>154</v>
      </c>
      <c r="AU220" s="224" t="s">
        <v>84</v>
      </c>
      <c r="AY220" s="18" t="s">
        <v>152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84</v>
      </c>
      <c r="BK220" s="225">
        <f>ROUND(I220*H220,2)</f>
        <v>0</v>
      </c>
      <c r="BL220" s="18" t="s">
        <v>241</v>
      </c>
      <c r="BM220" s="224" t="s">
        <v>1327</v>
      </c>
    </row>
    <row r="221" spans="1:47" s="2" customFormat="1" ht="12">
      <c r="A221" s="39"/>
      <c r="B221" s="40"/>
      <c r="C221" s="41"/>
      <c r="D221" s="226" t="s">
        <v>160</v>
      </c>
      <c r="E221" s="41"/>
      <c r="F221" s="227" t="s">
        <v>1328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160</v>
      </c>
      <c r="AU221" s="18" t="s">
        <v>84</v>
      </c>
    </row>
    <row r="222" spans="1:47" s="2" customFormat="1" ht="12">
      <c r="A222" s="39"/>
      <c r="B222" s="40"/>
      <c r="C222" s="41"/>
      <c r="D222" s="231" t="s">
        <v>162</v>
      </c>
      <c r="E222" s="41"/>
      <c r="F222" s="232" t="s">
        <v>1329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162</v>
      </c>
      <c r="AU222" s="18" t="s">
        <v>84</v>
      </c>
    </row>
    <row r="223" spans="1:51" s="13" customFormat="1" ht="12">
      <c r="A223" s="13"/>
      <c r="B223" s="233"/>
      <c r="C223" s="234"/>
      <c r="D223" s="226" t="s">
        <v>164</v>
      </c>
      <c r="E223" s="235" t="s">
        <v>19</v>
      </c>
      <c r="F223" s="236" t="s">
        <v>1330</v>
      </c>
      <c r="G223" s="234"/>
      <c r="H223" s="237">
        <v>5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164</v>
      </c>
      <c r="AU223" s="243" t="s">
        <v>84</v>
      </c>
      <c r="AV223" s="13" t="s">
        <v>84</v>
      </c>
      <c r="AW223" s="13" t="s">
        <v>35</v>
      </c>
      <c r="AX223" s="13" t="s">
        <v>73</v>
      </c>
      <c r="AY223" s="243" t="s">
        <v>152</v>
      </c>
    </row>
    <row r="224" spans="1:51" s="14" customFormat="1" ht="12">
      <c r="A224" s="14"/>
      <c r="B224" s="254"/>
      <c r="C224" s="255"/>
      <c r="D224" s="226" t="s">
        <v>164</v>
      </c>
      <c r="E224" s="256" t="s">
        <v>19</v>
      </c>
      <c r="F224" s="257" t="s">
        <v>321</v>
      </c>
      <c r="G224" s="255"/>
      <c r="H224" s="258">
        <v>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164</v>
      </c>
      <c r="AU224" s="264" t="s">
        <v>84</v>
      </c>
      <c r="AV224" s="14" t="s">
        <v>91</v>
      </c>
      <c r="AW224" s="14" t="s">
        <v>35</v>
      </c>
      <c r="AX224" s="14" t="s">
        <v>77</v>
      </c>
      <c r="AY224" s="264" t="s">
        <v>152</v>
      </c>
    </row>
    <row r="225" spans="1:65" s="2" customFormat="1" ht="16.5" customHeight="1">
      <c r="A225" s="39"/>
      <c r="B225" s="40"/>
      <c r="C225" s="213" t="s">
        <v>419</v>
      </c>
      <c r="D225" s="213" t="s">
        <v>154</v>
      </c>
      <c r="E225" s="214" t="s">
        <v>1331</v>
      </c>
      <c r="F225" s="215" t="s">
        <v>1332</v>
      </c>
      <c r="G225" s="216" t="s">
        <v>254</v>
      </c>
      <c r="H225" s="217">
        <v>8</v>
      </c>
      <c r="I225" s="218"/>
      <c r="J225" s="219">
        <f>ROUND(I225*H225,2)</f>
        <v>0</v>
      </c>
      <c r="K225" s="215" t="s">
        <v>158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0.0005</v>
      </c>
      <c r="R225" s="222">
        <f>Q225*H225</f>
        <v>0.004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241</v>
      </c>
      <c r="AT225" s="224" t="s">
        <v>154</v>
      </c>
      <c r="AU225" s="224" t="s">
        <v>84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241</v>
      </c>
      <c r="BM225" s="224" t="s">
        <v>1333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1334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84</v>
      </c>
    </row>
    <row r="227" spans="1:47" s="2" customFormat="1" ht="12">
      <c r="A227" s="39"/>
      <c r="B227" s="40"/>
      <c r="C227" s="41"/>
      <c r="D227" s="231" t="s">
        <v>162</v>
      </c>
      <c r="E227" s="41"/>
      <c r="F227" s="232" t="s">
        <v>1335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162</v>
      </c>
      <c r="AU227" s="18" t="s">
        <v>84</v>
      </c>
    </row>
    <row r="228" spans="1:51" s="13" customFormat="1" ht="12">
      <c r="A228" s="13"/>
      <c r="B228" s="233"/>
      <c r="C228" s="234"/>
      <c r="D228" s="226" t="s">
        <v>164</v>
      </c>
      <c r="E228" s="235" t="s">
        <v>19</v>
      </c>
      <c r="F228" s="236" t="s">
        <v>1336</v>
      </c>
      <c r="G228" s="234"/>
      <c r="H228" s="237">
        <v>8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164</v>
      </c>
      <c r="AU228" s="243" t="s">
        <v>84</v>
      </c>
      <c r="AV228" s="13" t="s">
        <v>84</v>
      </c>
      <c r="AW228" s="13" t="s">
        <v>35</v>
      </c>
      <c r="AX228" s="13" t="s">
        <v>73</v>
      </c>
      <c r="AY228" s="243" t="s">
        <v>152</v>
      </c>
    </row>
    <row r="229" spans="1:51" s="14" customFormat="1" ht="12">
      <c r="A229" s="14"/>
      <c r="B229" s="254"/>
      <c r="C229" s="255"/>
      <c r="D229" s="226" t="s">
        <v>164</v>
      </c>
      <c r="E229" s="256" t="s">
        <v>19</v>
      </c>
      <c r="F229" s="257" t="s">
        <v>321</v>
      </c>
      <c r="G229" s="255"/>
      <c r="H229" s="258">
        <v>8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4" t="s">
        <v>164</v>
      </c>
      <c r="AU229" s="264" t="s">
        <v>84</v>
      </c>
      <c r="AV229" s="14" t="s">
        <v>91</v>
      </c>
      <c r="AW229" s="14" t="s">
        <v>35</v>
      </c>
      <c r="AX229" s="14" t="s">
        <v>77</v>
      </c>
      <c r="AY229" s="264" t="s">
        <v>152</v>
      </c>
    </row>
    <row r="230" spans="1:65" s="2" customFormat="1" ht="16.5" customHeight="1">
      <c r="A230" s="39"/>
      <c r="B230" s="40"/>
      <c r="C230" s="213" t="s">
        <v>425</v>
      </c>
      <c r="D230" s="213" t="s">
        <v>154</v>
      </c>
      <c r="E230" s="214" t="s">
        <v>1337</v>
      </c>
      <c r="F230" s="215" t="s">
        <v>1338</v>
      </c>
      <c r="G230" s="216" t="s">
        <v>254</v>
      </c>
      <c r="H230" s="217">
        <v>6</v>
      </c>
      <c r="I230" s="218"/>
      <c r="J230" s="219">
        <f>ROUND(I230*H230,2)</f>
        <v>0</v>
      </c>
      <c r="K230" s="215" t="s">
        <v>158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0.0007</v>
      </c>
      <c r="R230" s="222">
        <f>Q230*H230</f>
        <v>0.0042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241</v>
      </c>
      <c r="AT230" s="224" t="s">
        <v>154</v>
      </c>
      <c r="AU230" s="224" t="s">
        <v>84</v>
      </c>
      <c r="AY230" s="18" t="s">
        <v>152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84</v>
      </c>
      <c r="BK230" s="225">
        <f>ROUND(I230*H230,2)</f>
        <v>0</v>
      </c>
      <c r="BL230" s="18" t="s">
        <v>241</v>
      </c>
      <c r="BM230" s="224" t="s">
        <v>1339</v>
      </c>
    </row>
    <row r="231" spans="1:47" s="2" customFormat="1" ht="12">
      <c r="A231" s="39"/>
      <c r="B231" s="40"/>
      <c r="C231" s="41"/>
      <c r="D231" s="226" t="s">
        <v>160</v>
      </c>
      <c r="E231" s="41"/>
      <c r="F231" s="227" t="s">
        <v>1340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160</v>
      </c>
      <c r="AU231" s="18" t="s">
        <v>84</v>
      </c>
    </row>
    <row r="232" spans="1:47" s="2" customFormat="1" ht="12">
      <c r="A232" s="39"/>
      <c r="B232" s="40"/>
      <c r="C232" s="41"/>
      <c r="D232" s="231" t="s">
        <v>162</v>
      </c>
      <c r="E232" s="41"/>
      <c r="F232" s="232" t="s">
        <v>1341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162</v>
      </c>
      <c r="AU232" s="18" t="s">
        <v>84</v>
      </c>
    </row>
    <row r="233" spans="1:51" s="13" customFormat="1" ht="12">
      <c r="A233" s="13"/>
      <c r="B233" s="233"/>
      <c r="C233" s="234"/>
      <c r="D233" s="226" t="s">
        <v>164</v>
      </c>
      <c r="E233" s="235" t="s">
        <v>19</v>
      </c>
      <c r="F233" s="236" t="s">
        <v>1212</v>
      </c>
      <c r="G233" s="234"/>
      <c r="H233" s="237">
        <v>6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164</v>
      </c>
      <c r="AU233" s="243" t="s">
        <v>84</v>
      </c>
      <c r="AV233" s="13" t="s">
        <v>84</v>
      </c>
      <c r="AW233" s="13" t="s">
        <v>35</v>
      </c>
      <c r="AX233" s="13" t="s">
        <v>73</v>
      </c>
      <c r="AY233" s="243" t="s">
        <v>152</v>
      </c>
    </row>
    <row r="234" spans="1:51" s="14" customFormat="1" ht="12">
      <c r="A234" s="14"/>
      <c r="B234" s="254"/>
      <c r="C234" s="255"/>
      <c r="D234" s="226" t="s">
        <v>164</v>
      </c>
      <c r="E234" s="256" t="s">
        <v>19</v>
      </c>
      <c r="F234" s="257" t="s">
        <v>321</v>
      </c>
      <c r="G234" s="255"/>
      <c r="H234" s="258">
        <v>6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4" t="s">
        <v>164</v>
      </c>
      <c r="AU234" s="264" t="s">
        <v>84</v>
      </c>
      <c r="AV234" s="14" t="s">
        <v>91</v>
      </c>
      <c r="AW234" s="14" t="s">
        <v>35</v>
      </c>
      <c r="AX234" s="14" t="s">
        <v>77</v>
      </c>
      <c r="AY234" s="264" t="s">
        <v>152</v>
      </c>
    </row>
    <row r="235" spans="1:65" s="2" customFormat="1" ht="16.5" customHeight="1">
      <c r="A235" s="39"/>
      <c r="B235" s="40"/>
      <c r="C235" s="213" t="s">
        <v>431</v>
      </c>
      <c r="D235" s="213" t="s">
        <v>154</v>
      </c>
      <c r="E235" s="214" t="s">
        <v>1342</v>
      </c>
      <c r="F235" s="215" t="s">
        <v>1343</v>
      </c>
      <c r="G235" s="216" t="s">
        <v>254</v>
      </c>
      <c r="H235" s="217">
        <v>19</v>
      </c>
      <c r="I235" s="218"/>
      <c r="J235" s="219">
        <f>ROUND(I235*H235,2)</f>
        <v>0</v>
      </c>
      <c r="K235" s="215" t="s">
        <v>158</v>
      </c>
      <c r="L235" s="45"/>
      <c r="M235" s="220" t="s">
        <v>19</v>
      </c>
      <c r="N235" s="221" t="s">
        <v>45</v>
      </c>
      <c r="O235" s="85"/>
      <c r="P235" s="222">
        <f>O235*H235</f>
        <v>0</v>
      </c>
      <c r="Q235" s="222">
        <v>0.00107</v>
      </c>
      <c r="R235" s="222">
        <f>Q235*H235</f>
        <v>0.02033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241</v>
      </c>
      <c r="AT235" s="224" t="s">
        <v>154</v>
      </c>
      <c r="AU235" s="224" t="s">
        <v>84</v>
      </c>
      <c r="AY235" s="18" t="s">
        <v>152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84</v>
      </c>
      <c r="BK235" s="225">
        <f>ROUND(I235*H235,2)</f>
        <v>0</v>
      </c>
      <c r="BL235" s="18" t="s">
        <v>241</v>
      </c>
      <c r="BM235" s="224" t="s">
        <v>1344</v>
      </c>
    </row>
    <row r="236" spans="1:47" s="2" customFormat="1" ht="12">
      <c r="A236" s="39"/>
      <c r="B236" s="40"/>
      <c r="C236" s="41"/>
      <c r="D236" s="226" t="s">
        <v>160</v>
      </c>
      <c r="E236" s="41"/>
      <c r="F236" s="227" t="s">
        <v>1345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160</v>
      </c>
      <c r="AU236" s="18" t="s">
        <v>84</v>
      </c>
    </row>
    <row r="237" spans="1:47" s="2" customFormat="1" ht="12">
      <c r="A237" s="39"/>
      <c r="B237" s="40"/>
      <c r="C237" s="41"/>
      <c r="D237" s="231" t="s">
        <v>162</v>
      </c>
      <c r="E237" s="41"/>
      <c r="F237" s="232" t="s">
        <v>1346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162</v>
      </c>
      <c r="AU237" s="18" t="s">
        <v>84</v>
      </c>
    </row>
    <row r="238" spans="1:51" s="13" customFormat="1" ht="12">
      <c r="A238" s="13"/>
      <c r="B238" s="233"/>
      <c r="C238" s="234"/>
      <c r="D238" s="226" t="s">
        <v>164</v>
      </c>
      <c r="E238" s="235" t="s">
        <v>19</v>
      </c>
      <c r="F238" s="236" t="s">
        <v>1347</v>
      </c>
      <c r="G238" s="234"/>
      <c r="H238" s="237">
        <v>19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164</v>
      </c>
      <c r="AU238" s="243" t="s">
        <v>84</v>
      </c>
      <c r="AV238" s="13" t="s">
        <v>84</v>
      </c>
      <c r="AW238" s="13" t="s">
        <v>35</v>
      </c>
      <c r="AX238" s="13" t="s">
        <v>73</v>
      </c>
      <c r="AY238" s="243" t="s">
        <v>152</v>
      </c>
    </row>
    <row r="239" spans="1:51" s="14" customFormat="1" ht="12">
      <c r="A239" s="14"/>
      <c r="B239" s="254"/>
      <c r="C239" s="255"/>
      <c r="D239" s="226" t="s">
        <v>164</v>
      </c>
      <c r="E239" s="256" t="s">
        <v>19</v>
      </c>
      <c r="F239" s="257" t="s">
        <v>321</v>
      </c>
      <c r="G239" s="255"/>
      <c r="H239" s="258">
        <v>19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4" t="s">
        <v>164</v>
      </c>
      <c r="AU239" s="264" t="s">
        <v>84</v>
      </c>
      <c r="AV239" s="14" t="s">
        <v>91</v>
      </c>
      <c r="AW239" s="14" t="s">
        <v>35</v>
      </c>
      <c r="AX239" s="14" t="s">
        <v>77</v>
      </c>
      <c r="AY239" s="264" t="s">
        <v>152</v>
      </c>
    </row>
    <row r="240" spans="1:65" s="2" customFormat="1" ht="16.5" customHeight="1">
      <c r="A240" s="39"/>
      <c r="B240" s="40"/>
      <c r="C240" s="213" t="s">
        <v>262</v>
      </c>
      <c r="D240" s="213" t="s">
        <v>154</v>
      </c>
      <c r="E240" s="214" t="s">
        <v>1348</v>
      </c>
      <c r="F240" s="215" t="s">
        <v>1349</v>
      </c>
      <c r="G240" s="216" t="s">
        <v>254</v>
      </c>
      <c r="H240" s="217">
        <v>5</v>
      </c>
      <c r="I240" s="218"/>
      <c r="J240" s="219">
        <f>ROUND(I240*H240,2)</f>
        <v>0</v>
      </c>
      <c r="K240" s="215" t="s">
        <v>158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0.00168</v>
      </c>
      <c r="R240" s="222">
        <f>Q240*H240</f>
        <v>0.008400000000000001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241</v>
      </c>
      <c r="AT240" s="224" t="s">
        <v>154</v>
      </c>
      <c r="AU240" s="224" t="s">
        <v>84</v>
      </c>
      <c r="AY240" s="18" t="s">
        <v>152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84</v>
      </c>
      <c r="BK240" s="225">
        <f>ROUND(I240*H240,2)</f>
        <v>0</v>
      </c>
      <c r="BL240" s="18" t="s">
        <v>241</v>
      </c>
      <c r="BM240" s="224" t="s">
        <v>1350</v>
      </c>
    </row>
    <row r="241" spans="1:47" s="2" customFormat="1" ht="12">
      <c r="A241" s="39"/>
      <c r="B241" s="40"/>
      <c r="C241" s="41"/>
      <c r="D241" s="226" t="s">
        <v>160</v>
      </c>
      <c r="E241" s="41"/>
      <c r="F241" s="227" t="s">
        <v>1351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160</v>
      </c>
      <c r="AU241" s="18" t="s">
        <v>84</v>
      </c>
    </row>
    <row r="242" spans="1:47" s="2" customFormat="1" ht="12">
      <c r="A242" s="39"/>
      <c r="B242" s="40"/>
      <c r="C242" s="41"/>
      <c r="D242" s="231" t="s">
        <v>162</v>
      </c>
      <c r="E242" s="41"/>
      <c r="F242" s="232" t="s">
        <v>1352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162</v>
      </c>
      <c r="AU242" s="18" t="s">
        <v>84</v>
      </c>
    </row>
    <row r="243" spans="1:51" s="13" customFormat="1" ht="12">
      <c r="A243" s="13"/>
      <c r="B243" s="233"/>
      <c r="C243" s="234"/>
      <c r="D243" s="226" t="s">
        <v>164</v>
      </c>
      <c r="E243" s="235" t="s">
        <v>19</v>
      </c>
      <c r="F243" s="236" t="s">
        <v>1224</v>
      </c>
      <c r="G243" s="234"/>
      <c r="H243" s="237">
        <v>5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164</v>
      </c>
      <c r="AU243" s="243" t="s">
        <v>84</v>
      </c>
      <c r="AV243" s="13" t="s">
        <v>84</v>
      </c>
      <c r="AW243" s="13" t="s">
        <v>35</v>
      </c>
      <c r="AX243" s="13" t="s">
        <v>73</v>
      </c>
      <c r="AY243" s="243" t="s">
        <v>152</v>
      </c>
    </row>
    <row r="244" spans="1:51" s="14" customFormat="1" ht="12">
      <c r="A244" s="14"/>
      <c r="B244" s="254"/>
      <c r="C244" s="255"/>
      <c r="D244" s="226" t="s">
        <v>164</v>
      </c>
      <c r="E244" s="256" t="s">
        <v>19</v>
      </c>
      <c r="F244" s="257" t="s">
        <v>321</v>
      </c>
      <c r="G244" s="255"/>
      <c r="H244" s="258">
        <v>5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4" t="s">
        <v>164</v>
      </c>
      <c r="AU244" s="264" t="s">
        <v>84</v>
      </c>
      <c r="AV244" s="14" t="s">
        <v>91</v>
      </c>
      <c r="AW244" s="14" t="s">
        <v>35</v>
      </c>
      <c r="AX244" s="14" t="s">
        <v>77</v>
      </c>
      <c r="AY244" s="264" t="s">
        <v>152</v>
      </c>
    </row>
    <row r="245" spans="1:65" s="2" customFormat="1" ht="16.5" customHeight="1">
      <c r="A245" s="39"/>
      <c r="B245" s="40"/>
      <c r="C245" s="213" t="s">
        <v>445</v>
      </c>
      <c r="D245" s="213" t="s">
        <v>154</v>
      </c>
      <c r="E245" s="214" t="s">
        <v>1353</v>
      </c>
      <c r="F245" s="215" t="s">
        <v>1354</v>
      </c>
      <c r="G245" s="216" t="s">
        <v>254</v>
      </c>
      <c r="H245" s="217">
        <v>1</v>
      </c>
      <c r="I245" s="218"/>
      <c r="J245" s="219">
        <f>ROUND(I245*H245,2)</f>
        <v>0</v>
      </c>
      <c r="K245" s="215" t="s">
        <v>158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0.00432</v>
      </c>
      <c r="R245" s="222">
        <f>Q245*H245</f>
        <v>0.00432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241</v>
      </c>
      <c r="AT245" s="224" t="s">
        <v>154</v>
      </c>
      <c r="AU245" s="224" t="s">
        <v>84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84</v>
      </c>
      <c r="BK245" s="225">
        <f>ROUND(I245*H245,2)</f>
        <v>0</v>
      </c>
      <c r="BL245" s="18" t="s">
        <v>241</v>
      </c>
      <c r="BM245" s="224" t="s">
        <v>1355</v>
      </c>
    </row>
    <row r="246" spans="1:47" s="2" customFormat="1" ht="12">
      <c r="A246" s="39"/>
      <c r="B246" s="40"/>
      <c r="C246" s="41"/>
      <c r="D246" s="226" t="s">
        <v>160</v>
      </c>
      <c r="E246" s="41"/>
      <c r="F246" s="227" t="s">
        <v>1356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160</v>
      </c>
      <c r="AU246" s="18" t="s">
        <v>84</v>
      </c>
    </row>
    <row r="247" spans="1:47" s="2" customFormat="1" ht="12">
      <c r="A247" s="39"/>
      <c r="B247" s="40"/>
      <c r="C247" s="41"/>
      <c r="D247" s="231" t="s">
        <v>162</v>
      </c>
      <c r="E247" s="41"/>
      <c r="F247" s="232" t="s">
        <v>1357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162</v>
      </c>
      <c r="AU247" s="18" t="s">
        <v>84</v>
      </c>
    </row>
    <row r="248" spans="1:65" s="2" customFormat="1" ht="16.5" customHeight="1">
      <c r="A248" s="39"/>
      <c r="B248" s="40"/>
      <c r="C248" s="213" t="s">
        <v>451</v>
      </c>
      <c r="D248" s="213" t="s">
        <v>154</v>
      </c>
      <c r="E248" s="214" t="s">
        <v>1358</v>
      </c>
      <c r="F248" s="215" t="s">
        <v>1359</v>
      </c>
      <c r="G248" s="216" t="s">
        <v>254</v>
      </c>
      <c r="H248" s="217">
        <v>13</v>
      </c>
      <c r="I248" s="218"/>
      <c r="J248" s="219">
        <f>ROUND(I248*H248,2)</f>
        <v>0</v>
      </c>
      <c r="K248" s="215" t="s">
        <v>158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2E-05</v>
      </c>
      <c r="R248" s="222">
        <f>Q248*H248</f>
        <v>0.00026000000000000003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241</v>
      </c>
      <c r="AT248" s="224" t="s">
        <v>154</v>
      </c>
      <c r="AU248" s="224" t="s">
        <v>84</v>
      </c>
      <c r="AY248" s="18" t="s">
        <v>152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84</v>
      </c>
      <c r="BK248" s="225">
        <f>ROUND(I248*H248,2)</f>
        <v>0</v>
      </c>
      <c r="BL248" s="18" t="s">
        <v>241</v>
      </c>
      <c r="BM248" s="224" t="s">
        <v>1360</v>
      </c>
    </row>
    <row r="249" spans="1:47" s="2" customFormat="1" ht="12">
      <c r="A249" s="39"/>
      <c r="B249" s="40"/>
      <c r="C249" s="41"/>
      <c r="D249" s="226" t="s">
        <v>160</v>
      </c>
      <c r="E249" s="41"/>
      <c r="F249" s="227" t="s">
        <v>1361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160</v>
      </c>
      <c r="AU249" s="18" t="s">
        <v>84</v>
      </c>
    </row>
    <row r="250" spans="1:47" s="2" customFormat="1" ht="12">
      <c r="A250" s="39"/>
      <c r="B250" s="40"/>
      <c r="C250" s="41"/>
      <c r="D250" s="231" t="s">
        <v>162</v>
      </c>
      <c r="E250" s="41"/>
      <c r="F250" s="232" t="s">
        <v>1362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162</v>
      </c>
      <c r="AU250" s="18" t="s">
        <v>84</v>
      </c>
    </row>
    <row r="251" spans="1:65" s="2" customFormat="1" ht="16.5" customHeight="1">
      <c r="A251" s="39"/>
      <c r="B251" s="40"/>
      <c r="C251" s="244" t="s">
        <v>784</v>
      </c>
      <c r="D251" s="244" t="s">
        <v>259</v>
      </c>
      <c r="E251" s="245" t="s">
        <v>1363</v>
      </c>
      <c r="F251" s="246" t="s">
        <v>1364</v>
      </c>
      <c r="G251" s="247" t="s">
        <v>254</v>
      </c>
      <c r="H251" s="248">
        <v>13</v>
      </c>
      <c r="I251" s="249"/>
      <c r="J251" s="250">
        <f>ROUND(I251*H251,2)</f>
        <v>0</v>
      </c>
      <c r="K251" s="246" t="s">
        <v>19</v>
      </c>
      <c r="L251" s="251"/>
      <c r="M251" s="252" t="s">
        <v>19</v>
      </c>
      <c r="N251" s="253" t="s">
        <v>45</v>
      </c>
      <c r="O251" s="85"/>
      <c r="P251" s="222">
        <f>O251*H251</f>
        <v>0</v>
      </c>
      <c r="Q251" s="222">
        <v>0.00064</v>
      </c>
      <c r="R251" s="222">
        <f>Q251*H251</f>
        <v>0.008320000000000001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262</v>
      </c>
      <c r="AT251" s="224" t="s">
        <v>259</v>
      </c>
      <c r="AU251" s="224" t="s">
        <v>84</v>
      </c>
      <c r="AY251" s="18" t="s">
        <v>152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84</v>
      </c>
      <c r="BK251" s="225">
        <f>ROUND(I251*H251,2)</f>
        <v>0</v>
      </c>
      <c r="BL251" s="18" t="s">
        <v>241</v>
      </c>
      <c r="BM251" s="224" t="s">
        <v>1365</v>
      </c>
    </row>
    <row r="252" spans="1:47" s="2" customFormat="1" ht="12">
      <c r="A252" s="39"/>
      <c r="B252" s="40"/>
      <c r="C252" s="41"/>
      <c r="D252" s="226" t="s">
        <v>160</v>
      </c>
      <c r="E252" s="41"/>
      <c r="F252" s="227" t="s">
        <v>1366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160</v>
      </c>
      <c r="AU252" s="18" t="s">
        <v>84</v>
      </c>
    </row>
    <row r="253" spans="1:65" s="2" customFormat="1" ht="16.5" customHeight="1">
      <c r="A253" s="39"/>
      <c r="B253" s="40"/>
      <c r="C253" s="213" t="s">
        <v>456</v>
      </c>
      <c r="D253" s="213" t="s">
        <v>154</v>
      </c>
      <c r="E253" s="214" t="s">
        <v>1367</v>
      </c>
      <c r="F253" s="215" t="s">
        <v>1368</v>
      </c>
      <c r="G253" s="216" t="s">
        <v>254</v>
      </c>
      <c r="H253" s="217">
        <v>4</v>
      </c>
      <c r="I253" s="218"/>
      <c r="J253" s="219">
        <f>ROUND(I253*H253,2)</f>
        <v>0</v>
      </c>
      <c r="K253" s="215" t="s">
        <v>158</v>
      </c>
      <c r="L253" s="45"/>
      <c r="M253" s="220" t="s">
        <v>19</v>
      </c>
      <c r="N253" s="221" t="s">
        <v>45</v>
      </c>
      <c r="O253" s="85"/>
      <c r="P253" s="222">
        <f>O253*H253</f>
        <v>0</v>
      </c>
      <c r="Q253" s="222">
        <v>2E-05</v>
      </c>
      <c r="R253" s="222">
        <f>Q253*H253</f>
        <v>8E-05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241</v>
      </c>
      <c r="AT253" s="224" t="s">
        <v>154</v>
      </c>
      <c r="AU253" s="224" t="s">
        <v>84</v>
      </c>
      <c r="AY253" s="18" t="s">
        <v>152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84</v>
      </c>
      <c r="BK253" s="225">
        <f>ROUND(I253*H253,2)</f>
        <v>0</v>
      </c>
      <c r="BL253" s="18" t="s">
        <v>241</v>
      </c>
      <c r="BM253" s="224" t="s">
        <v>1369</v>
      </c>
    </row>
    <row r="254" spans="1:47" s="2" customFormat="1" ht="12">
      <c r="A254" s="39"/>
      <c r="B254" s="40"/>
      <c r="C254" s="41"/>
      <c r="D254" s="226" t="s">
        <v>160</v>
      </c>
      <c r="E254" s="41"/>
      <c r="F254" s="227" t="s">
        <v>1370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160</v>
      </c>
      <c r="AU254" s="18" t="s">
        <v>84</v>
      </c>
    </row>
    <row r="255" spans="1:47" s="2" customFormat="1" ht="12">
      <c r="A255" s="39"/>
      <c r="B255" s="40"/>
      <c r="C255" s="41"/>
      <c r="D255" s="231" t="s">
        <v>162</v>
      </c>
      <c r="E255" s="41"/>
      <c r="F255" s="232" t="s">
        <v>1371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162</v>
      </c>
      <c r="AU255" s="18" t="s">
        <v>84</v>
      </c>
    </row>
    <row r="256" spans="1:65" s="2" customFormat="1" ht="16.5" customHeight="1">
      <c r="A256" s="39"/>
      <c r="B256" s="40"/>
      <c r="C256" s="244" t="s">
        <v>462</v>
      </c>
      <c r="D256" s="244" t="s">
        <v>259</v>
      </c>
      <c r="E256" s="245" t="s">
        <v>1372</v>
      </c>
      <c r="F256" s="246" t="s">
        <v>1373</v>
      </c>
      <c r="G256" s="247" t="s">
        <v>254</v>
      </c>
      <c r="H256" s="248">
        <v>4</v>
      </c>
      <c r="I256" s="249"/>
      <c r="J256" s="250">
        <f>ROUND(I256*H256,2)</f>
        <v>0</v>
      </c>
      <c r="K256" s="246" t="s">
        <v>19</v>
      </c>
      <c r="L256" s="251"/>
      <c r="M256" s="252" t="s">
        <v>19</v>
      </c>
      <c r="N256" s="253" t="s">
        <v>45</v>
      </c>
      <c r="O256" s="85"/>
      <c r="P256" s="222">
        <f>O256*H256</f>
        <v>0</v>
      </c>
      <c r="Q256" s="222">
        <v>0.00064</v>
      </c>
      <c r="R256" s="222">
        <f>Q256*H256</f>
        <v>0.00256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262</v>
      </c>
      <c r="AT256" s="224" t="s">
        <v>259</v>
      </c>
      <c r="AU256" s="224" t="s">
        <v>84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84</v>
      </c>
      <c r="BK256" s="225">
        <f>ROUND(I256*H256,2)</f>
        <v>0</v>
      </c>
      <c r="BL256" s="18" t="s">
        <v>241</v>
      </c>
      <c r="BM256" s="224" t="s">
        <v>1374</v>
      </c>
    </row>
    <row r="257" spans="1:47" s="2" customFormat="1" ht="12">
      <c r="A257" s="39"/>
      <c r="B257" s="40"/>
      <c r="C257" s="41"/>
      <c r="D257" s="226" t="s">
        <v>160</v>
      </c>
      <c r="E257" s="41"/>
      <c r="F257" s="227" t="s">
        <v>1373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160</v>
      </c>
      <c r="AU257" s="18" t="s">
        <v>84</v>
      </c>
    </row>
    <row r="258" spans="1:65" s="2" customFormat="1" ht="16.5" customHeight="1">
      <c r="A258" s="39"/>
      <c r="B258" s="40"/>
      <c r="C258" s="213" t="s">
        <v>468</v>
      </c>
      <c r="D258" s="213" t="s">
        <v>154</v>
      </c>
      <c r="E258" s="214" t="s">
        <v>1375</v>
      </c>
      <c r="F258" s="215" t="s">
        <v>1376</v>
      </c>
      <c r="G258" s="216" t="s">
        <v>254</v>
      </c>
      <c r="H258" s="217">
        <v>2</v>
      </c>
      <c r="I258" s="218"/>
      <c r="J258" s="219">
        <f>ROUND(I258*H258,2)</f>
        <v>0</v>
      </c>
      <c r="K258" s="215" t="s">
        <v>158</v>
      </c>
      <c r="L258" s="45"/>
      <c r="M258" s="220" t="s">
        <v>19</v>
      </c>
      <c r="N258" s="221" t="s">
        <v>45</v>
      </c>
      <c r="O258" s="85"/>
      <c r="P258" s="222">
        <f>O258*H258</f>
        <v>0</v>
      </c>
      <c r="Q258" s="222">
        <v>2E-05</v>
      </c>
      <c r="R258" s="222">
        <f>Q258*H258</f>
        <v>4E-05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241</v>
      </c>
      <c r="AT258" s="224" t="s">
        <v>154</v>
      </c>
      <c r="AU258" s="224" t="s">
        <v>84</v>
      </c>
      <c r="AY258" s="18" t="s">
        <v>152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84</v>
      </c>
      <c r="BK258" s="225">
        <f>ROUND(I258*H258,2)</f>
        <v>0</v>
      </c>
      <c r="BL258" s="18" t="s">
        <v>241</v>
      </c>
      <c r="BM258" s="224" t="s">
        <v>1377</v>
      </c>
    </row>
    <row r="259" spans="1:47" s="2" customFormat="1" ht="12">
      <c r="A259" s="39"/>
      <c r="B259" s="40"/>
      <c r="C259" s="41"/>
      <c r="D259" s="226" t="s">
        <v>160</v>
      </c>
      <c r="E259" s="41"/>
      <c r="F259" s="227" t="s">
        <v>1378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160</v>
      </c>
      <c r="AU259" s="18" t="s">
        <v>84</v>
      </c>
    </row>
    <row r="260" spans="1:47" s="2" customFormat="1" ht="12">
      <c r="A260" s="39"/>
      <c r="B260" s="40"/>
      <c r="C260" s="41"/>
      <c r="D260" s="231" t="s">
        <v>162</v>
      </c>
      <c r="E260" s="41"/>
      <c r="F260" s="232" t="s">
        <v>1379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162</v>
      </c>
      <c r="AU260" s="18" t="s">
        <v>84</v>
      </c>
    </row>
    <row r="261" spans="1:65" s="2" customFormat="1" ht="16.5" customHeight="1">
      <c r="A261" s="39"/>
      <c r="B261" s="40"/>
      <c r="C261" s="244" t="s">
        <v>278</v>
      </c>
      <c r="D261" s="244" t="s">
        <v>259</v>
      </c>
      <c r="E261" s="245" t="s">
        <v>1380</v>
      </c>
      <c r="F261" s="246" t="s">
        <v>1381</v>
      </c>
      <c r="G261" s="247" t="s">
        <v>254</v>
      </c>
      <c r="H261" s="248">
        <v>2</v>
      </c>
      <c r="I261" s="249"/>
      <c r="J261" s="250">
        <f>ROUND(I261*H261,2)</f>
        <v>0</v>
      </c>
      <c r="K261" s="246" t="s">
        <v>19</v>
      </c>
      <c r="L261" s="251"/>
      <c r="M261" s="252" t="s">
        <v>19</v>
      </c>
      <c r="N261" s="253" t="s">
        <v>45</v>
      </c>
      <c r="O261" s="85"/>
      <c r="P261" s="222">
        <f>O261*H261</f>
        <v>0</v>
      </c>
      <c r="Q261" s="222">
        <v>0.0002</v>
      </c>
      <c r="R261" s="222">
        <f>Q261*H261</f>
        <v>0.0004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262</v>
      </c>
      <c r="AT261" s="224" t="s">
        <v>259</v>
      </c>
      <c r="AU261" s="224" t="s">
        <v>84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84</v>
      </c>
      <c r="BK261" s="225">
        <f>ROUND(I261*H261,2)</f>
        <v>0</v>
      </c>
      <c r="BL261" s="18" t="s">
        <v>241</v>
      </c>
      <c r="BM261" s="224" t="s">
        <v>1382</v>
      </c>
    </row>
    <row r="262" spans="1:47" s="2" customFormat="1" ht="12">
      <c r="A262" s="39"/>
      <c r="B262" s="40"/>
      <c r="C262" s="41"/>
      <c r="D262" s="226" t="s">
        <v>160</v>
      </c>
      <c r="E262" s="41"/>
      <c r="F262" s="227" t="s">
        <v>1381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160</v>
      </c>
      <c r="AU262" s="18" t="s">
        <v>84</v>
      </c>
    </row>
    <row r="263" spans="1:65" s="2" customFormat="1" ht="16.5" customHeight="1">
      <c r="A263" s="39"/>
      <c r="B263" s="40"/>
      <c r="C263" s="213" t="s">
        <v>284</v>
      </c>
      <c r="D263" s="213" t="s">
        <v>154</v>
      </c>
      <c r="E263" s="214" t="s">
        <v>1383</v>
      </c>
      <c r="F263" s="215" t="s">
        <v>1384</v>
      </c>
      <c r="G263" s="216" t="s">
        <v>742</v>
      </c>
      <c r="H263" s="217">
        <v>31</v>
      </c>
      <c r="I263" s="218"/>
      <c r="J263" s="219">
        <f>ROUND(I263*H263,2)</f>
        <v>0</v>
      </c>
      <c r="K263" s="215" t="s">
        <v>158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0.00019</v>
      </c>
      <c r="R263" s="222">
        <f>Q263*H263</f>
        <v>0.00589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241</v>
      </c>
      <c r="AT263" s="224" t="s">
        <v>154</v>
      </c>
      <c r="AU263" s="224" t="s">
        <v>84</v>
      </c>
      <c r="AY263" s="18" t="s">
        <v>152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84</v>
      </c>
      <c r="BK263" s="225">
        <f>ROUND(I263*H263,2)</f>
        <v>0</v>
      </c>
      <c r="BL263" s="18" t="s">
        <v>241</v>
      </c>
      <c r="BM263" s="224" t="s">
        <v>1385</v>
      </c>
    </row>
    <row r="264" spans="1:47" s="2" customFormat="1" ht="12">
      <c r="A264" s="39"/>
      <c r="B264" s="40"/>
      <c r="C264" s="41"/>
      <c r="D264" s="226" t="s">
        <v>160</v>
      </c>
      <c r="E264" s="41"/>
      <c r="F264" s="227" t="s">
        <v>1386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84</v>
      </c>
    </row>
    <row r="265" spans="1:47" s="2" customFormat="1" ht="12">
      <c r="A265" s="39"/>
      <c r="B265" s="40"/>
      <c r="C265" s="41"/>
      <c r="D265" s="231" t="s">
        <v>162</v>
      </c>
      <c r="E265" s="41"/>
      <c r="F265" s="232" t="s">
        <v>1387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162</v>
      </c>
      <c r="AU265" s="18" t="s">
        <v>84</v>
      </c>
    </row>
    <row r="266" spans="1:51" s="13" customFormat="1" ht="12">
      <c r="A266" s="13"/>
      <c r="B266" s="233"/>
      <c r="C266" s="234"/>
      <c r="D266" s="226" t="s">
        <v>164</v>
      </c>
      <c r="E266" s="235" t="s">
        <v>19</v>
      </c>
      <c r="F266" s="236" t="s">
        <v>1388</v>
      </c>
      <c r="G266" s="234"/>
      <c r="H266" s="237">
        <v>31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164</v>
      </c>
      <c r="AU266" s="243" t="s">
        <v>84</v>
      </c>
      <c r="AV266" s="13" t="s">
        <v>84</v>
      </c>
      <c r="AW266" s="13" t="s">
        <v>35</v>
      </c>
      <c r="AX266" s="13" t="s">
        <v>73</v>
      </c>
      <c r="AY266" s="243" t="s">
        <v>152</v>
      </c>
    </row>
    <row r="267" spans="1:51" s="14" customFormat="1" ht="12">
      <c r="A267" s="14"/>
      <c r="B267" s="254"/>
      <c r="C267" s="255"/>
      <c r="D267" s="226" t="s">
        <v>164</v>
      </c>
      <c r="E267" s="256" t="s">
        <v>19</v>
      </c>
      <c r="F267" s="257" t="s">
        <v>321</v>
      </c>
      <c r="G267" s="255"/>
      <c r="H267" s="258">
        <v>31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4" t="s">
        <v>164</v>
      </c>
      <c r="AU267" s="264" t="s">
        <v>84</v>
      </c>
      <c r="AV267" s="14" t="s">
        <v>91</v>
      </c>
      <c r="AW267" s="14" t="s">
        <v>35</v>
      </c>
      <c r="AX267" s="14" t="s">
        <v>77</v>
      </c>
      <c r="AY267" s="264" t="s">
        <v>152</v>
      </c>
    </row>
    <row r="268" spans="1:65" s="2" customFormat="1" ht="16.5" customHeight="1">
      <c r="A268" s="39"/>
      <c r="B268" s="40"/>
      <c r="C268" s="213" t="s">
        <v>290</v>
      </c>
      <c r="D268" s="213" t="s">
        <v>154</v>
      </c>
      <c r="E268" s="214" t="s">
        <v>1389</v>
      </c>
      <c r="F268" s="215" t="s">
        <v>1390</v>
      </c>
      <c r="G268" s="216" t="s">
        <v>742</v>
      </c>
      <c r="H268" s="217">
        <v>31</v>
      </c>
      <c r="I268" s="218"/>
      <c r="J268" s="219">
        <f>ROUND(I268*H268,2)</f>
        <v>0</v>
      </c>
      <c r="K268" s="215" t="s">
        <v>158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1E-05</v>
      </c>
      <c r="R268" s="222">
        <f>Q268*H268</f>
        <v>0.00031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241</v>
      </c>
      <c r="AT268" s="224" t="s">
        <v>154</v>
      </c>
      <c r="AU268" s="224" t="s">
        <v>84</v>
      </c>
      <c r="AY268" s="18" t="s">
        <v>152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84</v>
      </c>
      <c r="BK268" s="225">
        <f>ROUND(I268*H268,2)</f>
        <v>0</v>
      </c>
      <c r="BL268" s="18" t="s">
        <v>241</v>
      </c>
      <c r="BM268" s="224" t="s">
        <v>1391</v>
      </c>
    </row>
    <row r="269" spans="1:47" s="2" customFormat="1" ht="12">
      <c r="A269" s="39"/>
      <c r="B269" s="40"/>
      <c r="C269" s="41"/>
      <c r="D269" s="226" t="s">
        <v>160</v>
      </c>
      <c r="E269" s="41"/>
      <c r="F269" s="227" t="s">
        <v>1392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160</v>
      </c>
      <c r="AU269" s="18" t="s">
        <v>84</v>
      </c>
    </row>
    <row r="270" spans="1:47" s="2" customFormat="1" ht="12">
      <c r="A270" s="39"/>
      <c r="B270" s="40"/>
      <c r="C270" s="41"/>
      <c r="D270" s="231" t="s">
        <v>162</v>
      </c>
      <c r="E270" s="41"/>
      <c r="F270" s="232" t="s">
        <v>1393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162</v>
      </c>
      <c r="AU270" s="18" t="s">
        <v>84</v>
      </c>
    </row>
    <row r="271" spans="1:51" s="13" customFormat="1" ht="12">
      <c r="A271" s="13"/>
      <c r="B271" s="233"/>
      <c r="C271" s="234"/>
      <c r="D271" s="226" t="s">
        <v>164</v>
      </c>
      <c r="E271" s="235" t="s">
        <v>19</v>
      </c>
      <c r="F271" s="236" t="s">
        <v>1388</v>
      </c>
      <c r="G271" s="234"/>
      <c r="H271" s="237">
        <v>31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164</v>
      </c>
      <c r="AU271" s="243" t="s">
        <v>84</v>
      </c>
      <c r="AV271" s="13" t="s">
        <v>84</v>
      </c>
      <c r="AW271" s="13" t="s">
        <v>35</v>
      </c>
      <c r="AX271" s="13" t="s">
        <v>73</v>
      </c>
      <c r="AY271" s="243" t="s">
        <v>152</v>
      </c>
    </row>
    <row r="272" spans="1:51" s="14" customFormat="1" ht="12">
      <c r="A272" s="14"/>
      <c r="B272" s="254"/>
      <c r="C272" s="255"/>
      <c r="D272" s="226" t="s">
        <v>164</v>
      </c>
      <c r="E272" s="256" t="s">
        <v>19</v>
      </c>
      <c r="F272" s="257" t="s">
        <v>321</v>
      </c>
      <c r="G272" s="255"/>
      <c r="H272" s="258">
        <v>31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4" t="s">
        <v>164</v>
      </c>
      <c r="AU272" s="264" t="s">
        <v>84</v>
      </c>
      <c r="AV272" s="14" t="s">
        <v>91</v>
      </c>
      <c r="AW272" s="14" t="s">
        <v>35</v>
      </c>
      <c r="AX272" s="14" t="s">
        <v>77</v>
      </c>
      <c r="AY272" s="264" t="s">
        <v>152</v>
      </c>
    </row>
    <row r="273" spans="1:65" s="2" customFormat="1" ht="16.5" customHeight="1">
      <c r="A273" s="39"/>
      <c r="B273" s="40"/>
      <c r="C273" s="213" t="s">
        <v>296</v>
      </c>
      <c r="D273" s="213" t="s">
        <v>154</v>
      </c>
      <c r="E273" s="214" t="s">
        <v>1394</v>
      </c>
      <c r="F273" s="215" t="s">
        <v>1395</v>
      </c>
      <c r="G273" s="216" t="s">
        <v>206</v>
      </c>
      <c r="H273" s="217">
        <v>0.009</v>
      </c>
      <c r="I273" s="218"/>
      <c r="J273" s="219">
        <f>ROUND(I273*H273,2)</f>
        <v>0</v>
      </c>
      <c r="K273" s="215" t="s">
        <v>158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241</v>
      </c>
      <c r="AT273" s="224" t="s">
        <v>154</v>
      </c>
      <c r="AU273" s="224" t="s">
        <v>84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241</v>
      </c>
      <c r="BM273" s="224" t="s">
        <v>1396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1397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84</v>
      </c>
    </row>
    <row r="275" spans="1:47" s="2" customFormat="1" ht="12">
      <c r="A275" s="39"/>
      <c r="B275" s="40"/>
      <c r="C275" s="41"/>
      <c r="D275" s="231" t="s">
        <v>162</v>
      </c>
      <c r="E275" s="41"/>
      <c r="F275" s="232" t="s">
        <v>1398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162</v>
      </c>
      <c r="AU275" s="18" t="s">
        <v>84</v>
      </c>
    </row>
    <row r="276" spans="1:65" s="2" customFormat="1" ht="16.5" customHeight="1">
      <c r="A276" s="39"/>
      <c r="B276" s="40"/>
      <c r="C276" s="213" t="s">
        <v>302</v>
      </c>
      <c r="D276" s="213" t="s">
        <v>154</v>
      </c>
      <c r="E276" s="214" t="s">
        <v>1399</v>
      </c>
      <c r="F276" s="215" t="s">
        <v>1400</v>
      </c>
      <c r="G276" s="216" t="s">
        <v>206</v>
      </c>
      <c r="H276" s="217">
        <v>0.16549</v>
      </c>
      <c r="I276" s="218"/>
      <c r="J276" s="219">
        <f>ROUND(I276*H276,2)</f>
        <v>0</v>
      </c>
      <c r="K276" s="215" t="s">
        <v>158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241</v>
      </c>
      <c r="AT276" s="224" t="s">
        <v>154</v>
      </c>
      <c r="AU276" s="224" t="s">
        <v>84</v>
      </c>
      <c r="AY276" s="18" t="s">
        <v>152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84</v>
      </c>
      <c r="BK276" s="225">
        <f>ROUND(I276*H276,2)</f>
        <v>0</v>
      </c>
      <c r="BL276" s="18" t="s">
        <v>241</v>
      </c>
      <c r="BM276" s="224" t="s">
        <v>1401</v>
      </c>
    </row>
    <row r="277" spans="1:47" s="2" customFormat="1" ht="12">
      <c r="A277" s="39"/>
      <c r="B277" s="40"/>
      <c r="C277" s="41"/>
      <c r="D277" s="226" t="s">
        <v>160</v>
      </c>
      <c r="E277" s="41"/>
      <c r="F277" s="227" t="s">
        <v>1402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160</v>
      </c>
      <c r="AU277" s="18" t="s">
        <v>84</v>
      </c>
    </row>
    <row r="278" spans="1:47" s="2" customFormat="1" ht="12">
      <c r="A278" s="39"/>
      <c r="B278" s="40"/>
      <c r="C278" s="41"/>
      <c r="D278" s="231" t="s">
        <v>162</v>
      </c>
      <c r="E278" s="41"/>
      <c r="F278" s="232" t="s">
        <v>1403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162</v>
      </c>
      <c r="AU278" s="18" t="s">
        <v>84</v>
      </c>
    </row>
    <row r="279" spans="1:65" s="2" customFormat="1" ht="16.5" customHeight="1">
      <c r="A279" s="39"/>
      <c r="B279" s="40"/>
      <c r="C279" s="213" t="s">
        <v>308</v>
      </c>
      <c r="D279" s="213" t="s">
        <v>154</v>
      </c>
      <c r="E279" s="214" t="s">
        <v>1404</v>
      </c>
      <c r="F279" s="215" t="s">
        <v>1405</v>
      </c>
      <c r="G279" s="216" t="s">
        <v>206</v>
      </c>
      <c r="H279" s="217">
        <v>0.16549</v>
      </c>
      <c r="I279" s="218"/>
      <c r="J279" s="219">
        <f>ROUND(I279*H279,2)</f>
        <v>0</v>
      </c>
      <c r="K279" s="215" t="s">
        <v>158</v>
      </c>
      <c r="L279" s="45"/>
      <c r="M279" s="220" t="s">
        <v>19</v>
      </c>
      <c r="N279" s="221" t="s">
        <v>45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241</v>
      </c>
      <c r="AT279" s="224" t="s">
        <v>154</v>
      </c>
      <c r="AU279" s="224" t="s">
        <v>84</v>
      </c>
      <c r="AY279" s="18" t="s">
        <v>152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84</v>
      </c>
      <c r="BK279" s="225">
        <f>ROUND(I279*H279,2)</f>
        <v>0</v>
      </c>
      <c r="BL279" s="18" t="s">
        <v>241</v>
      </c>
      <c r="BM279" s="224" t="s">
        <v>1406</v>
      </c>
    </row>
    <row r="280" spans="1:47" s="2" customFormat="1" ht="12">
      <c r="A280" s="39"/>
      <c r="B280" s="40"/>
      <c r="C280" s="41"/>
      <c r="D280" s="226" t="s">
        <v>160</v>
      </c>
      <c r="E280" s="41"/>
      <c r="F280" s="227" t="s">
        <v>1407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160</v>
      </c>
      <c r="AU280" s="18" t="s">
        <v>84</v>
      </c>
    </row>
    <row r="281" spans="1:47" s="2" customFormat="1" ht="12">
      <c r="A281" s="39"/>
      <c r="B281" s="40"/>
      <c r="C281" s="41"/>
      <c r="D281" s="231" t="s">
        <v>162</v>
      </c>
      <c r="E281" s="41"/>
      <c r="F281" s="232" t="s">
        <v>1408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162</v>
      </c>
      <c r="AU281" s="18" t="s">
        <v>84</v>
      </c>
    </row>
    <row r="282" spans="1:63" s="12" customFormat="1" ht="25.9" customHeight="1">
      <c r="A282" s="12"/>
      <c r="B282" s="197"/>
      <c r="C282" s="198"/>
      <c r="D282" s="199" t="s">
        <v>72</v>
      </c>
      <c r="E282" s="200" t="s">
        <v>1409</v>
      </c>
      <c r="F282" s="200" t="s">
        <v>1410</v>
      </c>
      <c r="G282" s="198"/>
      <c r="H282" s="198"/>
      <c r="I282" s="201"/>
      <c r="J282" s="202">
        <f>BK282</f>
        <v>0</v>
      </c>
      <c r="K282" s="198"/>
      <c r="L282" s="203"/>
      <c r="M282" s="204"/>
      <c r="N282" s="205"/>
      <c r="O282" s="205"/>
      <c r="P282" s="206">
        <f>SUM(P283:P287)</f>
        <v>0</v>
      </c>
      <c r="Q282" s="205"/>
      <c r="R282" s="206">
        <f>SUM(R283:R287)</f>
        <v>0</v>
      </c>
      <c r="S282" s="205"/>
      <c r="T282" s="207">
        <f>SUM(T283:T287)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91</v>
      </c>
      <c r="AT282" s="209" t="s">
        <v>72</v>
      </c>
      <c r="AU282" s="209" t="s">
        <v>73</v>
      </c>
      <c r="AY282" s="208" t="s">
        <v>152</v>
      </c>
      <c r="BK282" s="210">
        <f>SUM(BK283:BK287)</f>
        <v>0</v>
      </c>
    </row>
    <row r="283" spans="1:65" s="2" customFormat="1" ht="16.5" customHeight="1">
      <c r="A283" s="39"/>
      <c r="B283" s="40"/>
      <c r="C283" s="213" t="s">
        <v>314</v>
      </c>
      <c r="D283" s="213" t="s">
        <v>154</v>
      </c>
      <c r="E283" s="214" t="s">
        <v>1411</v>
      </c>
      <c r="F283" s="215" t="s">
        <v>1412</v>
      </c>
      <c r="G283" s="216" t="s">
        <v>965</v>
      </c>
      <c r="H283" s="217">
        <v>19</v>
      </c>
      <c r="I283" s="218"/>
      <c r="J283" s="219">
        <f>ROUND(I283*H283,2)</f>
        <v>0</v>
      </c>
      <c r="K283" s="215" t="s">
        <v>158</v>
      </c>
      <c r="L283" s="45"/>
      <c r="M283" s="220" t="s">
        <v>19</v>
      </c>
      <c r="N283" s="221" t="s">
        <v>45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1413</v>
      </c>
      <c r="AT283" s="224" t="s">
        <v>154</v>
      </c>
      <c r="AU283" s="224" t="s">
        <v>77</v>
      </c>
      <c r="AY283" s="18" t="s">
        <v>152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84</v>
      </c>
      <c r="BK283" s="225">
        <f>ROUND(I283*H283,2)</f>
        <v>0</v>
      </c>
      <c r="BL283" s="18" t="s">
        <v>1413</v>
      </c>
      <c r="BM283" s="224" t="s">
        <v>1414</v>
      </c>
    </row>
    <row r="284" spans="1:47" s="2" customFormat="1" ht="12">
      <c r="A284" s="39"/>
      <c r="B284" s="40"/>
      <c r="C284" s="41"/>
      <c r="D284" s="226" t="s">
        <v>160</v>
      </c>
      <c r="E284" s="41"/>
      <c r="F284" s="227" t="s">
        <v>1415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160</v>
      </c>
      <c r="AU284" s="18" t="s">
        <v>77</v>
      </c>
    </row>
    <row r="285" spans="1:47" s="2" customFormat="1" ht="12">
      <c r="A285" s="39"/>
      <c r="B285" s="40"/>
      <c r="C285" s="41"/>
      <c r="D285" s="231" t="s">
        <v>162</v>
      </c>
      <c r="E285" s="41"/>
      <c r="F285" s="232" t="s">
        <v>1416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162</v>
      </c>
      <c r="AU285" s="18" t="s">
        <v>77</v>
      </c>
    </row>
    <row r="286" spans="1:51" s="13" customFormat="1" ht="12">
      <c r="A286" s="13"/>
      <c r="B286" s="233"/>
      <c r="C286" s="234"/>
      <c r="D286" s="226" t="s">
        <v>164</v>
      </c>
      <c r="E286" s="235" t="s">
        <v>19</v>
      </c>
      <c r="F286" s="236" t="s">
        <v>1294</v>
      </c>
      <c r="G286" s="234"/>
      <c r="H286" s="237">
        <v>19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164</v>
      </c>
      <c r="AU286" s="243" t="s">
        <v>77</v>
      </c>
      <c r="AV286" s="13" t="s">
        <v>84</v>
      </c>
      <c r="AW286" s="13" t="s">
        <v>35</v>
      </c>
      <c r="AX286" s="13" t="s">
        <v>73</v>
      </c>
      <c r="AY286" s="243" t="s">
        <v>152</v>
      </c>
    </row>
    <row r="287" spans="1:51" s="14" customFormat="1" ht="12">
      <c r="A287" s="14"/>
      <c r="B287" s="254"/>
      <c r="C287" s="255"/>
      <c r="D287" s="226" t="s">
        <v>164</v>
      </c>
      <c r="E287" s="256" t="s">
        <v>19</v>
      </c>
      <c r="F287" s="257" t="s">
        <v>321</v>
      </c>
      <c r="G287" s="255"/>
      <c r="H287" s="258">
        <v>19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4" t="s">
        <v>164</v>
      </c>
      <c r="AU287" s="264" t="s">
        <v>77</v>
      </c>
      <c r="AV287" s="14" t="s">
        <v>91</v>
      </c>
      <c r="AW287" s="14" t="s">
        <v>35</v>
      </c>
      <c r="AX287" s="14" t="s">
        <v>77</v>
      </c>
      <c r="AY287" s="264" t="s">
        <v>152</v>
      </c>
    </row>
    <row r="288" spans="1:63" s="12" customFormat="1" ht="25.9" customHeight="1">
      <c r="A288" s="12"/>
      <c r="B288" s="197"/>
      <c r="C288" s="198"/>
      <c r="D288" s="199" t="s">
        <v>72</v>
      </c>
      <c r="E288" s="200" t="s">
        <v>335</v>
      </c>
      <c r="F288" s="200" t="s">
        <v>336</v>
      </c>
      <c r="G288" s="198"/>
      <c r="H288" s="198"/>
      <c r="I288" s="201"/>
      <c r="J288" s="202">
        <f>BK288</f>
        <v>0</v>
      </c>
      <c r="K288" s="198"/>
      <c r="L288" s="203"/>
      <c r="M288" s="204"/>
      <c r="N288" s="205"/>
      <c r="O288" s="205"/>
      <c r="P288" s="206">
        <f>P289+P293</f>
        <v>0</v>
      </c>
      <c r="Q288" s="205"/>
      <c r="R288" s="206">
        <f>R289+R293</f>
        <v>0</v>
      </c>
      <c r="S288" s="205"/>
      <c r="T288" s="207">
        <f>T289+T293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8" t="s">
        <v>94</v>
      </c>
      <c r="AT288" s="209" t="s">
        <v>72</v>
      </c>
      <c r="AU288" s="209" t="s">
        <v>73</v>
      </c>
      <c r="AY288" s="208" t="s">
        <v>152</v>
      </c>
      <c r="BK288" s="210">
        <f>BK289+BK293</f>
        <v>0</v>
      </c>
    </row>
    <row r="289" spans="1:63" s="12" customFormat="1" ht="22.8" customHeight="1">
      <c r="A289" s="12"/>
      <c r="B289" s="197"/>
      <c r="C289" s="198"/>
      <c r="D289" s="199" t="s">
        <v>72</v>
      </c>
      <c r="E289" s="211" t="s">
        <v>337</v>
      </c>
      <c r="F289" s="211" t="s">
        <v>338</v>
      </c>
      <c r="G289" s="198"/>
      <c r="H289" s="198"/>
      <c r="I289" s="201"/>
      <c r="J289" s="212">
        <f>BK289</f>
        <v>0</v>
      </c>
      <c r="K289" s="198"/>
      <c r="L289" s="203"/>
      <c r="M289" s="204"/>
      <c r="N289" s="205"/>
      <c r="O289" s="205"/>
      <c r="P289" s="206">
        <f>SUM(P290:P292)</f>
        <v>0</v>
      </c>
      <c r="Q289" s="205"/>
      <c r="R289" s="206">
        <f>SUM(R290:R292)</f>
        <v>0</v>
      </c>
      <c r="S289" s="205"/>
      <c r="T289" s="207">
        <f>SUM(T290:T292)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8" t="s">
        <v>94</v>
      </c>
      <c r="AT289" s="209" t="s">
        <v>72</v>
      </c>
      <c r="AU289" s="209" t="s">
        <v>77</v>
      </c>
      <c r="AY289" s="208" t="s">
        <v>152</v>
      </c>
      <c r="BK289" s="210">
        <f>SUM(BK290:BK292)</f>
        <v>0</v>
      </c>
    </row>
    <row r="290" spans="1:65" s="2" customFormat="1" ht="16.5" customHeight="1">
      <c r="A290" s="39"/>
      <c r="B290" s="40"/>
      <c r="C290" s="213" t="s">
        <v>322</v>
      </c>
      <c r="D290" s="213" t="s">
        <v>154</v>
      </c>
      <c r="E290" s="214" t="s">
        <v>340</v>
      </c>
      <c r="F290" s="215" t="s">
        <v>341</v>
      </c>
      <c r="G290" s="216" t="s">
        <v>342</v>
      </c>
      <c r="H290" s="217">
        <v>1</v>
      </c>
      <c r="I290" s="218"/>
      <c r="J290" s="219">
        <f>ROUND(I290*H290,2)</f>
        <v>0</v>
      </c>
      <c r="K290" s="215" t="s">
        <v>158</v>
      </c>
      <c r="L290" s="45"/>
      <c r="M290" s="220" t="s">
        <v>19</v>
      </c>
      <c r="N290" s="221" t="s">
        <v>45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343</v>
      </c>
      <c r="AT290" s="224" t="s">
        <v>154</v>
      </c>
      <c r="AU290" s="224" t="s">
        <v>84</v>
      </c>
      <c r="AY290" s="18" t="s">
        <v>152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84</v>
      </c>
      <c r="BK290" s="225">
        <f>ROUND(I290*H290,2)</f>
        <v>0</v>
      </c>
      <c r="BL290" s="18" t="s">
        <v>343</v>
      </c>
      <c r="BM290" s="224" t="s">
        <v>1417</v>
      </c>
    </row>
    <row r="291" spans="1:47" s="2" customFormat="1" ht="12">
      <c r="A291" s="39"/>
      <c r="B291" s="40"/>
      <c r="C291" s="41"/>
      <c r="D291" s="226" t="s">
        <v>160</v>
      </c>
      <c r="E291" s="41"/>
      <c r="F291" s="227" t="s">
        <v>341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160</v>
      </c>
      <c r="AU291" s="18" t="s">
        <v>84</v>
      </c>
    </row>
    <row r="292" spans="1:47" s="2" customFormat="1" ht="12">
      <c r="A292" s="39"/>
      <c r="B292" s="40"/>
      <c r="C292" s="41"/>
      <c r="D292" s="231" t="s">
        <v>162</v>
      </c>
      <c r="E292" s="41"/>
      <c r="F292" s="232" t="s">
        <v>345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162</v>
      </c>
      <c r="AU292" s="18" t="s">
        <v>84</v>
      </c>
    </row>
    <row r="293" spans="1:63" s="12" customFormat="1" ht="22.8" customHeight="1">
      <c r="A293" s="12"/>
      <c r="B293" s="197"/>
      <c r="C293" s="198"/>
      <c r="D293" s="199" t="s">
        <v>72</v>
      </c>
      <c r="E293" s="211" t="s">
        <v>346</v>
      </c>
      <c r="F293" s="211" t="s">
        <v>347</v>
      </c>
      <c r="G293" s="198"/>
      <c r="H293" s="198"/>
      <c r="I293" s="201"/>
      <c r="J293" s="212">
        <f>BK293</f>
        <v>0</v>
      </c>
      <c r="K293" s="198"/>
      <c r="L293" s="203"/>
      <c r="M293" s="204"/>
      <c r="N293" s="205"/>
      <c r="O293" s="205"/>
      <c r="P293" s="206">
        <f>SUM(P294:P296)</f>
        <v>0</v>
      </c>
      <c r="Q293" s="205"/>
      <c r="R293" s="206">
        <f>SUM(R294:R296)</f>
        <v>0</v>
      </c>
      <c r="S293" s="205"/>
      <c r="T293" s="207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8" t="s">
        <v>94</v>
      </c>
      <c r="AT293" s="209" t="s">
        <v>72</v>
      </c>
      <c r="AU293" s="209" t="s">
        <v>77</v>
      </c>
      <c r="AY293" s="208" t="s">
        <v>152</v>
      </c>
      <c r="BK293" s="210">
        <f>SUM(BK294:BK296)</f>
        <v>0</v>
      </c>
    </row>
    <row r="294" spans="1:65" s="2" customFormat="1" ht="16.5" customHeight="1">
      <c r="A294" s="39"/>
      <c r="B294" s="40"/>
      <c r="C294" s="213" t="s">
        <v>330</v>
      </c>
      <c r="D294" s="213" t="s">
        <v>154</v>
      </c>
      <c r="E294" s="214" t="s">
        <v>349</v>
      </c>
      <c r="F294" s="215" t="s">
        <v>350</v>
      </c>
      <c r="G294" s="216" t="s">
        <v>342</v>
      </c>
      <c r="H294" s="217">
        <v>1</v>
      </c>
      <c r="I294" s="218"/>
      <c r="J294" s="219">
        <f>ROUND(I294*H294,2)</f>
        <v>0</v>
      </c>
      <c r="K294" s="215" t="s">
        <v>158</v>
      </c>
      <c r="L294" s="45"/>
      <c r="M294" s="220" t="s">
        <v>19</v>
      </c>
      <c r="N294" s="221" t="s">
        <v>45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343</v>
      </c>
      <c r="AT294" s="224" t="s">
        <v>154</v>
      </c>
      <c r="AU294" s="224" t="s">
        <v>84</v>
      </c>
      <c r="AY294" s="18" t="s">
        <v>152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84</v>
      </c>
      <c r="BK294" s="225">
        <f>ROUND(I294*H294,2)</f>
        <v>0</v>
      </c>
      <c r="BL294" s="18" t="s">
        <v>343</v>
      </c>
      <c r="BM294" s="224" t="s">
        <v>1418</v>
      </c>
    </row>
    <row r="295" spans="1:47" s="2" customFormat="1" ht="12">
      <c r="A295" s="39"/>
      <c r="B295" s="40"/>
      <c r="C295" s="41"/>
      <c r="D295" s="226" t="s">
        <v>160</v>
      </c>
      <c r="E295" s="41"/>
      <c r="F295" s="227" t="s">
        <v>350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160</v>
      </c>
      <c r="AU295" s="18" t="s">
        <v>84</v>
      </c>
    </row>
    <row r="296" spans="1:47" s="2" customFormat="1" ht="12">
      <c r="A296" s="39"/>
      <c r="B296" s="40"/>
      <c r="C296" s="41"/>
      <c r="D296" s="231" t="s">
        <v>162</v>
      </c>
      <c r="E296" s="41"/>
      <c r="F296" s="232" t="s">
        <v>352</v>
      </c>
      <c r="G296" s="41"/>
      <c r="H296" s="41"/>
      <c r="I296" s="228"/>
      <c r="J296" s="41"/>
      <c r="K296" s="41"/>
      <c r="L296" s="45"/>
      <c r="M296" s="265"/>
      <c r="N296" s="266"/>
      <c r="O296" s="267"/>
      <c r="P296" s="267"/>
      <c r="Q296" s="267"/>
      <c r="R296" s="267"/>
      <c r="S296" s="267"/>
      <c r="T296" s="268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162</v>
      </c>
      <c r="AU296" s="18" t="s">
        <v>84</v>
      </c>
    </row>
    <row r="297" spans="1:31" s="2" customFormat="1" ht="6.95" customHeight="1">
      <c r="A297" s="39"/>
      <c r="B297" s="60"/>
      <c r="C297" s="61"/>
      <c r="D297" s="61"/>
      <c r="E297" s="61"/>
      <c r="F297" s="61"/>
      <c r="G297" s="61"/>
      <c r="H297" s="61"/>
      <c r="I297" s="61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password="CC35" sheet="1" objects="1" scenarios="1" formatColumns="0" formatRows="0" autoFilter="0"/>
  <autoFilter ref="C84:K29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722130919"/>
    <hyperlink ref="F93" r:id="rId2" display="https://podminky.urs.cz/item/CS_URS_2021_02/722131938"/>
    <hyperlink ref="F96" r:id="rId3" display="https://podminky.urs.cz/item/CS_URS_2021_02/722170801"/>
    <hyperlink ref="F99" r:id="rId4" display="https://podminky.urs.cz/item/CS_URS_2021_02/722170804"/>
    <hyperlink ref="F102" r:id="rId5" display="https://podminky.urs.cz/item/CS_URS_2021_02/722171912"/>
    <hyperlink ref="F107" r:id="rId6" display="https://podminky.urs.cz/item/CS_URS_2021_02/722171913"/>
    <hyperlink ref="F112" r:id="rId7" display="https://podminky.urs.cz/item/CS_URS_2021_02/722171914"/>
    <hyperlink ref="F117" r:id="rId8" display="https://podminky.urs.cz/item/CS_URS_2021_02/722171915"/>
    <hyperlink ref="F122" r:id="rId9" display="https://podminky.urs.cz/item/CS_URS_2021_02/722171916"/>
    <hyperlink ref="F127" r:id="rId10" display="https://podminky.urs.cz/item/CS_URS_2021_02/722173912"/>
    <hyperlink ref="F134" r:id="rId11" display="https://podminky.urs.cz/item/CS_URS_2021_02/722173913"/>
    <hyperlink ref="F141" r:id="rId12" display="https://podminky.urs.cz/item/CS_URS_2021_02/722173914"/>
    <hyperlink ref="F147" r:id="rId13" display="https://podminky.urs.cz/item/CS_URS_2021_02/722173915"/>
    <hyperlink ref="F154" r:id="rId14" display="https://podminky.urs.cz/item/CS_URS_2021_02/722173916"/>
    <hyperlink ref="F160" r:id="rId15" display="https://podminky.urs.cz/item/CS_URS_2021_02/722174022"/>
    <hyperlink ref="F163" r:id="rId16" display="https://podminky.urs.cz/item/CS_URS_2021_02/722174023"/>
    <hyperlink ref="F166" r:id="rId17" display="https://podminky.urs.cz/item/CS_URS_2021_02/722174024"/>
    <hyperlink ref="F169" r:id="rId18" display="https://podminky.urs.cz/item/CS_URS_2021_02/722174025"/>
    <hyperlink ref="F172" r:id="rId19" display="https://podminky.urs.cz/item/CS_URS_2021_02/722174026"/>
    <hyperlink ref="F175" r:id="rId20" display="https://podminky.urs.cz/item/CS_URS_2021_02/722179191"/>
    <hyperlink ref="F178" r:id="rId21" display="https://podminky.urs.cz/item/CS_URS_2021_02/722190901"/>
    <hyperlink ref="F186" r:id="rId22" display="https://podminky.urs.cz/item/CS_URS_2021_02/722220231"/>
    <hyperlink ref="F193" r:id="rId23" display="https://podminky.urs.cz/item/CS_URS_2021_02/722220232"/>
    <hyperlink ref="F200" r:id="rId24" display="https://podminky.urs.cz/item/CS_URS_2021_02/722220233"/>
    <hyperlink ref="F206" r:id="rId25" display="https://podminky.urs.cz/item/CS_URS_2021_02/722220234"/>
    <hyperlink ref="F213" r:id="rId26" display="https://podminky.urs.cz/item/CS_URS_2021_02/722220235"/>
    <hyperlink ref="F219" r:id="rId27" display="https://podminky.urs.cz/item/CS_URS_2021_02/722224115"/>
    <hyperlink ref="F222" r:id="rId28" display="https://podminky.urs.cz/item/CS_URS_2021_02/722232044"/>
    <hyperlink ref="F227" r:id="rId29" display="https://podminky.urs.cz/item/CS_URS_2021_02/722232045"/>
    <hyperlink ref="F232" r:id="rId30" display="https://podminky.urs.cz/item/CS_URS_2021_02/722232046"/>
    <hyperlink ref="F237" r:id="rId31" display="https://podminky.urs.cz/item/CS_URS_2021_02/722232047"/>
    <hyperlink ref="F242" r:id="rId32" display="https://podminky.urs.cz/item/CS_URS_2021_02/722232048"/>
    <hyperlink ref="F247" r:id="rId33" display="https://podminky.urs.cz/item/CS_URS_2021_02/722232050"/>
    <hyperlink ref="F250" r:id="rId34" display="https://podminky.urs.cz/item/CS_URS_2021_02/722239101"/>
    <hyperlink ref="F255" r:id="rId35" display="https://podminky.urs.cz/item/CS_URS_2021_02/722239102"/>
    <hyperlink ref="F260" r:id="rId36" display="https://podminky.urs.cz/item/CS_URS_2021_02/722239104"/>
    <hyperlink ref="F265" r:id="rId37" display="https://podminky.urs.cz/item/CS_URS_2021_02/722290226"/>
    <hyperlink ref="F270" r:id="rId38" display="https://podminky.urs.cz/item/CS_URS_2021_02/722290234"/>
    <hyperlink ref="F275" r:id="rId39" display="https://podminky.urs.cz/item/CS_URS_2021_02/722290821"/>
    <hyperlink ref="F278" r:id="rId40" display="https://podminky.urs.cz/item/CS_URS_2021_02/998722101"/>
    <hyperlink ref="F281" r:id="rId41" display="https://podminky.urs.cz/item/CS_URS_2021_02/998722181"/>
    <hyperlink ref="F285" r:id="rId42" display="https://podminky.urs.cz/item/CS_URS_2021_02/HZS2212"/>
    <hyperlink ref="F292" r:id="rId43" display="https://podminky.urs.cz/item/CS_URS_2021_02/030001000"/>
    <hyperlink ref="F296" r:id="rId44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1419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1420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1421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1422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1423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1424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1425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1426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1427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1428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1429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79</v>
      </c>
      <c r="F18" s="293" t="s">
        <v>1430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1431</v>
      </c>
      <c r="F19" s="293" t="s">
        <v>1432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1433</v>
      </c>
      <c r="F20" s="293" t="s">
        <v>1434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1435</v>
      </c>
      <c r="F21" s="293" t="s">
        <v>1436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1437</v>
      </c>
      <c r="F22" s="293" t="s">
        <v>1438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83</v>
      </c>
      <c r="F23" s="293" t="s">
        <v>1439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1440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1441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1442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1443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1444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1445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1446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1447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1448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138</v>
      </c>
      <c r="F36" s="293"/>
      <c r="G36" s="293" t="s">
        <v>1449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1450</v>
      </c>
      <c r="F37" s="293"/>
      <c r="G37" s="293" t="s">
        <v>1451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54</v>
      </c>
      <c r="F38" s="293"/>
      <c r="G38" s="293" t="s">
        <v>1452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55</v>
      </c>
      <c r="F39" s="293"/>
      <c r="G39" s="293" t="s">
        <v>1453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139</v>
      </c>
      <c r="F40" s="293"/>
      <c r="G40" s="293" t="s">
        <v>1454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140</v>
      </c>
      <c r="F41" s="293"/>
      <c r="G41" s="293" t="s">
        <v>1455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1456</v>
      </c>
      <c r="F42" s="293"/>
      <c r="G42" s="293" t="s">
        <v>1457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1458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1459</v>
      </c>
      <c r="F44" s="293"/>
      <c r="G44" s="293" t="s">
        <v>1460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142</v>
      </c>
      <c r="F45" s="293"/>
      <c r="G45" s="293" t="s">
        <v>1461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1462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1463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1464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1465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1466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1467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1468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1469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1470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1471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1472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1473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1474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1475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1476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1477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1478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1479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1480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1481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1482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1483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1484</v>
      </c>
      <c r="D76" s="311"/>
      <c r="E76" s="311"/>
      <c r="F76" s="311" t="s">
        <v>1485</v>
      </c>
      <c r="G76" s="312"/>
      <c r="H76" s="311" t="s">
        <v>55</v>
      </c>
      <c r="I76" s="311" t="s">
        <v>58</v>
      </c>
      <c r="J76" s="311" t="s">
        <v>1486</v>
      </c>
      <c r="K76" s="310"/>
    </row>
    <row r="77" spans="2:11" s="1" customFormat="1" ht="17.25" customHeight="1">
      <c r="B77" s="308"/>
      <c r="C77" s="313" t="s">
        <v>1487</v>
      </c>
      <c r="D77" s="313"/>
      <c r="E77" s="313"/>
      <c r="F77" s="314" t="s">
        <v>1488</v>
      </c>
      <c r="G77" s="315"/>
      <c r="H77" s="313"/>
      <c r="I77" s="313"/>
      <c r="J77" s="313" t="s">
        <v>1489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54</v>
      </c>
      <c r="D79" s="318"/>
      <c r="E79" s="318"/>
      <c r="F79" s="319" t="s">
        <v>1009</v>
      </c>
      <c r="G79" s="320"/>
      <c r="H79" s="296" t="s">
        <v>1490</v>
      </c>
      <c r="I79" s="296" t="s">
        <v>1491</v>
      </c>
      <c r="J79" s="296">
        <v>20</v>
      </c>
      <c r="K79" s="310"/>
    </row>
    <row r="80" spans="2:11" s="1" customFormat="1" ht="15" customHeight="1">
      <c r="B80" s="308"/>
      <c r="C80" s="296" t="s">
        <v>1492</v>
      </c>
      <c r="D80" s="296"/>
      <c r="E80" s="296"/>
      <c r="F80" s="319" t="s">
        <v>1009</v>
      </c>
      <c r="G80" s="320"/>
      <c r="H80" s="296" t="s">
        <v>1493</v>
      </c>
      <c r="I80" s="296" t="s">
        <v>1491</v>
      </c>
      <c r="J80" s="296">
        <v>120</v>
      </c>
      <c r="K80" s="310"/>
    </row>
    <row r="81" spans="2:11" s="1" customFormat="1" ht="15" customHeight="1">
      <c r="B81" s="321"/>
      <c r="C81" s="296" t="s">
        <v>1494</v>
      </c>
      <c r="D81" s="296"/>
      <c r="E81" s="296"/>
      <c r="F81" s="319" t="s">
        <v>1495</v>
      </c>
      <c r="G81" s="320"/>
      <c r="H81" s="296" t="s">
        <v>1496</v>
      </c>
      <c r="I81" s="296" t="s">
        <v>1491</v>
      </c>
      <c r="J81" s="296">
        <v>50</v>
      </c>
      <c r="K81" s="310"/>
    </row>
    <row r="82" spans="2:11" s="1" customFormat="1" ht="15" customHeight="1">
      <c r="B82" s="321"/>
      <c r="C82" s="296" t="s">
        <v>1497</v>
      </c>
      <c r="D82" s="296"/>
      <c r="E82" s="296"/>
      <c r="F82" s="319" t="s">
        <v>1009</v>
      </c>
      <c r="G82" s="320"/>
      <c r="H82" s="296" t="s">
        <v>1498</v>
      </c>
      <c r="I82" s="296" t="s">
        <v>1499</v>
      </c>
      <c r="J82" s="296"/>
      <c r="K82" s="310"/>
    </row>
    <row r="83" spans="2:11" s="1" customFormat="1" ht="15" customHeight="1">
      <c r="B83" s="321"/>
      <c r="C83" s="322" t="s">
        <v>1500</v>
      </c>
      <c r="D83" s="322"/>
      <c r="E83" s="322"/>
      <c r="F83" s="323" t="s">
        <v>1495</v>
      </c>
      <c r="G83" s="322"/>
      <c r="H83" s="322" t="s">
        <v>1501</v>
      </c>
      <c r="I83" s="322" t="s">
        <v>1491</v>
      </c>
      <c r="J83" s="322">
        <v>15</v>
      </c>
      <c r="K83" s="310"/>
    </row>
    <row r="84" spans="2:11" s="1" customFormat="1" ht="15" customHeight="1">
      <c r="B84" s="321"/>
      <c r="C84" s="322" t="s">
        <v>1502</v>
      </c>
      <c r="D84" s="322"/>
      <c r="E84" s="322"/>
      <c r="F84" s="323" t="s">
        <v>1495</v>
      </c>
      <c r="G84" s="322"/>
      <c r="H84" s="322" t="s">
        <v>1503</v>
      </c>
      <c r="I84" s="322" t="s">
        <v>1491</v>
      </c>
      <c r="J84" s="322">
        <v>15</v>
      </c>
      <c r="K84" s="310"/>
    </row>
    <row r="85" spans="2:11" s="1" customFormat="1" ht="15" customHeight="1">
      <c r="B85" s="321"/>
      <c r="C85" s="322" t="s">
        <v>1504</v>
      </c>
      <c r="D85" s="322"/>
      <c r="E85" s="322"/>
      <c r="F85" s="323" t="s">
        <v>1495</v>
      </c>
      <c r="G85" s="322"/>
      <c r="H85" s="322" t="s">
        <v>1505</v>
      </c>
      <c r="I85" s="322" t="s">
        <v>1491</v>
      </c>
      <c r="J85" s="322">
        <v>20</v>
      </c>
      <c r="K85" s="310"/>
    </row>
    <row r="86" spans="2:11" s="1" customFormat="1" ht="15" customHeight="1">
      <c r="B86" s="321"/>
      <c r="C86" s="322" t="s">
        <v>1506</v>
      </c>
      <c r="D86" s="322"/>
      <c r="E86" s="322"/>
      <c r="F86" s="323" t="s">
        <v>1495</v>
      </c>
      <c r="G86" s="322"/>
      <c r="H86" s="322" t="s">
        <v>1507</v>
      </c>
      <c r="I86" s="322" t="s">
        <v>1491</v>
      </c>
      <c r="J86" s="322">
        <v>20</v>
      </c>
      <c r="K86" s="310"/>
    </row>
    <row r="87" spans="2:11" s="1" customFormat="1" ht="15" customHeight="1">
      <c r="B87" s="321"/>
      <c r="C87" s="296" t="s">
        <v>1508</v>
      </c>
      <c r="D87" s="296"/>
      <c r="E87" s="296"/>
      <c r="F87" s="319" t="s">
        <v>1495</v>
      </c>
      <c r="G87" s="320"/>
      <c r="H87" s="296" t="s">
        <v>1509</v>
      </c>
      <c r="I87" s="296" t="s">
        <v>1491</v>
      </c>
      <c r="J87" s="296">
        <v>50</v>
      </c>
      <c r="K87" s="310"/>
    </row>
    <row r="88" spans="2:11" s="1" customFormat="1" ht="15" customHeight="1">
      <c r="B88" s="321"/>
      <c r="C88" s="296" t="s">
        <v>1510</v>
      </c>
      <c r="D88" s="296"/>
      <c r="E88" s="296"/>
      <c r="F88" s="319" t="s">
        <v>1495</v>
      </c>
      <c r="G88" s="320"/>
      <c r="H88" s="296" t="s">
        <v>1511</v>
      </c>
      <c r="I88" s="296" t="s">
        <v>1491</v>
      </c>
      <c r="J88" s="296">
        <v>20</v>
      </c>
      <c r="K88" s="310"/>
    </row>
    <row r="89" spans="2:11" s="1" customFormat="1" ht="15" customHeight="1">
      <c r="B89" s="321"/>
      <c r="C89" s="296" t="s">
        <v>1512</v>
      </c>
      <c r="D89" s="296"/>
      <c r="E89" s="296"/>
      <c r="F89" s="319" t="s">
        <v>1495</v>
      </c>
      <c r="G89" s="320"/>
      <c r="H89" s="296" t="s">
        <v>1513</v>
      </c>
      <c r="I89" s="296" t="s">
        <v>1491</v>
      </c>
      <c r="J89" s="296">
        <v>20</v>
      </c>
      <c r="K89" s="310"/>
    </row>
    <row r="90" spans="2:11" s="1" customFormat="1" ht="15" customHeight="1">
      <c r="B90" s="321"/>
      <c r="C90" s="296" t="s">
        <v>1514</v>
      </c>
      <c r="D90" s="296"/>
      <c r="E90" s="296"/>
      <c r="F90" s="319" t="s">
        <v>1495</v>
      </c>
      <c r="G90" s="320"/>
      <c r="H90" s="296" t="s">
        <v>1515</v>
      </c>
      <c r="I90" s="296" t="s">
        <v>1491</v>
      </c>
      <c r="J90" s="296">
        <v>50</v>
      </c>
      <c r="K90" s="310"/>
    </row>
    <row r="91" spans="2:11" s="1" customFormat="1" ht="15" customHeight="1">
      <c r="B91" s="321"/>
      <c r="C91" s="296" t="s">
        <v>1516</v>
      </c>
      <c r="D91" s="296"/>
      <c r="E91" s="296"/>
      <c r="F91" s="319" t="s">
        <v>1495</v>
      </c>
      <c r="G91" s="320"/>
      <c r="H91" s="296" t="s">
        <v>1516</v>
      </c>
      <c r="I91" s="296" t="s">
        <v>1491</v>
      </c>
      <c r="J91" s="296">
        <v>50</v>
      </c>
      <c r="K91" s="310"/>
    </row>
    <row r="92" spans="2:11" s="1" customFormat="1" ht="15" customHeight="1">
      <c r="B92" s="321"/>
      <c r="C92" s="296" t="s">
        <v>1517</v>
      </c>
      <c r="D92" s="296"/>
      <c r="E92" s="296"/>
      <c r="F92" s="319" t="s">
        <v>1495</v>
      </c>
      <c r="G92" s="320"/>
      <c r="H92" s="296" t="s">
        <v>1518</v>
      </c>
      <c r="I92" s="296" t="s">
        <v>1491</v>
      </c>
      <c r="J92" s="296">
        <v>255</v>
      </c>
      <c r="K92" s="310"/>
    </row>
    <row r="93" spans="2:11" s="1" customFormat="1" ht="15" customHeight="1">
      <c r="B93" s="321"/>
      <c r="C93" s="296" t="s">
        <v>1519</v>
      </c>
      <c r="D93" s="296"/>
      <c r="E93" s="296"/>
      <c r="F93" s="319" t="s">
        <v>1009</v>
      </c>
      <c r="G93" s="320"/>
      <c r="H93" s="296" t="s">
        <v>1520</v>
      </c>
      <c r="I93" s="296" t="s">
        <v>1521</v>
      </c>
      <c r="J93" s="296"/>
      <c r="K93" s="310"/>
    </row>
    <row r="94" spans="2:11" s="1" customFormat="1" ht="15" customHeight="1">
      <c r="B94" s="321"/>
      <c r="C94" s="296" t="s">
        <v>1522</v>
      </c>
      <c r="D94" s="296"/>
      <c r="E94" s="296"/>
      <c r="F94" s="319" t="s">
        <v>1009</v>
      </c>
      <c r="G94" s="320"/>
      <c r="H94" s="296" t="s">
        <v>1523</v>
      </c>
      <c r="I94" s="296" t="s">
        <v>1524</v>
      </c>
      <c r="J94" s="296"/>
      <c r="K94" s="310"/>
    </row>
    <row r="95" spans="2:11" s="1" customFormat="1" ht="15" customHeight="1">
      <c r="B95" s="321"/>
      <c r="C95" s="296" t="s">
        <v>1525</v>
      </c>
      <c r="D95" s="296"/>
      <c r="E95" s="296"/>
      <c r="F95" s="319" t="s">
        <v>1009</v>
      </c>
      <c r="G95" s="320"/>
      <c r="H95" s="296" t="s">
        <v>1525</v>
      </c>
      <c r="I95" s="296" t="s">
        <v>1524</v>
      </c>
      <c r="J95" s="296"/>
      <c r="K95" s="310"/>
    </row>
    <row r="96" spans="2:11" s="1" customFormat="1" ht="15" customHeight="1">
      <c r="B96" s="321"/>
      <c r="C96" s="296" t="s">
        <v>39</v>
      </c>
      <c r="D96" s="296"/>
      <c r="E96" s="296"/>
      <c r="F96" s="319" t="s">
        <v>1009</v>
      </c>
      <c r="G96" s="320"/>
      <c r="H96" s="296" t="s">
        <v>1526</v>
      </c>
      <c r="I96" s="296" t="s">
        <v>1524</v>
      </c>
      <c r="J96" s="296"/>
      <c r="K96" s="310"/>
    </row>
    <row r="97" spans="2:11" s="1" customFormat="1" ht="15" customHeight="1">
      <c r="B97" s="321"/>
      <c r="C97" s="296" t="s">
        <v>49</v>
      </c>
      <c r="D97" s="296"/>
      <c r="E97" s="296"/>
      <c r="F97" s="319" t="s">
        <v>1009</v>
      </c>
      <c r="G97" s="320"/>
      <c r="H97" s="296" t="s">
        <v>1527</v>
      </c>
      <c r="I97" s="296" t="s">
        <v>1524</v>
      </c>
      <c r="J97" s="296"/>
      <c r="K97" s="310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1528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1484</v>
      </c>
      <c r="D103" s="311"/>
      <c r="E103" s="311"/>
      <c r="F103" s="311" t="s">
        <v>1485</v>
      </c>
      <c r="G103" s="312"/>
      <c r="H103" s="311" t="s">
        <v>55</v>
      </c>
      <c r="I103" s="311" t="s">
        <v>58</v>
      </c>
      <c r="J103" s="311" t="s">
        <v>1486</v>
      </c>
      <c r="K103" s="310"/>
    </row>
    <row r="104" spans="2:11" s="1" customFormat="1" ht="17.25" customHeight="1">
      <c r="B104" s="308"/>
      <c r="C104" s="313" t="s">
        <v>1487</v>
      </c>
      <c r="D104" s="313"/>
      <c r="E104" s="313"/>
      <c r="F104" s="314" t="s">
        <v>1488</v>
      </c>
      <c r="G104" s="315"/>
      <c r="H104" s="313"/>
      <c r="I104" s="313"/>
      <c r="J104" s="313" t="s">
        <v>1489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9"/>
      <c r="H105" s="311"/>
      <c r="I105" s="311"/>
      <c r="J105" s="311"/>
      <c r="K105" s="310"/>
    </row>
    <row r="106" spans="2:11" s="1" customFormat="1" ht="15" customHeight="1">
      <c r="B106" s="308"/>
      <c r="C106" s="296" t="s">
        <v>54</v>
      </c>
      <c r="D106" s="318"/>
      <c r="E106" s="318"/>
      <c r="F106" s="319" t="s">
        <v>1009</v>
      </c>
      <c r="G106" s="296"/>
      <c r="H106" s="296" t="s">
        <v>1529</v>
      </c>
      <c r="I106" s="296" t="s">
        <v>1491</v>
      </c>
      <c r="J106" s="296">
        <v>20</v>
      </c>
      <c r="K106" s="310"/>
    </row>
    <row r="107" spans="2:11" s="1" customFormat="1" ht="15" customHeight="1">
      <c r="B107" s="308"/>
      <c r="C107" s="296" t="s">
        <v>1492</v>
      </c>
      <c r="D107" s="296"/>
      <c r="E107" s="296"/>
      <c r="F107" s="319" t="s">
        <v>1009</v>
      </c>
      <c r="G107" s="296"/>
      <c r="H107" s="296" t="s">
        <v>1529</v>
      </c>
      <c r="I107" s="296" t="s">
        <v>1491</v>
      </c>
      <c r="J107" s="296">
        <v>120</v>
      </c>
      <c r="K107" s="310"/>
    </row>
    <row r="108" spans="2:11" s="1" customFormat="1" ht="15" customHeight="1">
      <c r="B108" s="321"/>
      <c r="C108" s="296" t="s">
        <v>1494</v>
      </c>
      <c r="D108" s="296"/>
      <c r="E108" s="296"/>
      <c r="F108" s="319" t="s">
        <v>1495</v>
      </c>
      <c r="G108" s="296"/>
      <c r="H108" s="296" t="s">
        <v>1529</v>
      </c>
      <c r="I108" s="296" t="s">
        <v>1491</v>
      </c>
      <c r="J108" s="296">
        <v>50</v>
      </c>
      <c r="K108" s="310"/>
    </row>
    <row r="109" spans="2:11" s="1" customFormat="1" ht="15" customHeight="1">
      <c r="B109" s="321"/>
      <c r="C109" s="296" t="s">
        <v>1497</v>
      </c>
      <c r="D109" s="296"/>
      <c r="E109" s="296"/>
      <c r="F109" s="319" t="s">
        <v>1009</v>
      </c>
      <c r="G109" s="296"/>
      <c r="H109" s="296" t="s">
        <v>1529</v>
      </c>
      <c r="I109" s="296" t="s">
        <v>1499</v>
      </c>
      <c r="J109" s="296"/>
      <c r="K109" s="310"/>
    </row>
    <row r="110" spans="2:11" s="1" customFormat="1" ht="15" customHeight="1">
      <c r="B110" s="321"/>
      <c r="C110" s="296" t="s">
        <v>1508</v>
      </c>
      <c r="D110" s="296"/>
      <c r="E110" s="296"/>
      <c r="F110" s="319" t="s">
        <v>1495</v>
      </c>
      <c r="G110" s="296"/>
      <c r="H110" s="296" t="s">
        <v>1529</v>
      </c>
      <c r="I110" s="296" t="s">
        <v>1491</v>
      </c>
      <c r="J110" s="296">
        <v>50</v>
      </c>
      <c r="K110" s="310"/>
    </row>
    <row r="111" spans="2:11" s="1" customFormat="1" ht="15" customHeight="1">
      <c r="B111" s="321"/>
      <c r="C111" s="296" t="s">
        <v>1516</v>
      </c>
      <c r="D111" s="296"/>
      <c r="E111" s="296"/>
      <c r="F111" s="319" t="s">
        <v>1495</v>
      </c>
      <c r="G111" s="296"/>
      <c r="H111" s="296" t="s">
        <v>1529</v>
      </c>
      <c r="I111" s="296" t="s">
        <v>1491</v>
      </c>
      <c r="J111" s="296">
        <v>50</v>
      </c>
      <c r="K111" s="310"/>
    </row>
    <row r="112" spans="2:11" s="1" customFormat="1" ht="15" customHeight="1">
      <c r="B112" s="321"/>
      <c r="C112" s="296" t="s">
        <v>1514</v>
      </c>
      <c r="D112" s="296"/>
      <c r="E112" s="296"/>
      <c r="F112" s="319" t="s">
        <v>1495</v>
      </c>
      <c r="G112" s="296"/>
      <c r="H112" s="296" t="s">
        <v>1529</v>
      </c>
      <c r="I112" s="296" t="s">
        <v>1491</v>
      </c>
      <c r="J112" s="296">
        <v>50</v>
      </c>
      <c r="K112" s="310"/>
    </row>
    <row r="113" spans="2:11" s="1" customFormat="1" ht="15" customHeight="1">
      <c r="B113" s="321"/>
      <c r="C113" s="296" t="s">
        <v>54</v>
      </c>
      <c r="D113" s="296"/>
      <c r="E113" s="296"/>
      <c r="F113" s="319" t="s">
        <v>1009</v>
      </c>
      <c r="G113" s="296"/>
      <c r="H113" s="296" t="s">
        <v>1530</v>
      </c>
      <c r="I113" s="296" t="s">
        <v>1491</v>
      </c>
      <c r="J113" s="296">
        <v>20</v>
      </c>
      <c r="K113" s="310"/>
    </row>
    <row r="114" spans="2:11" s="1" customFormat="1" ht="15" customHeight="1">
      <c r="B114" s="321"/>
      <c r="C114" s="296" t="s">
        <v>1531</v>
      </c>
      <c r="D114" s="296"/>
      <c r="E114" s="296"/>
      <c r="F114" s="319" t="s">
        <v>1009</v>
      </c>
      <c r="G114" s="296"/>
      <c r="H114" s="296" t="s">
        <v>1532</v>
      </c>
      <c r="I114" s="296" t="s">
        <v>1491</v>
      </c>
      <c r="J114" s="296">
        <v>120</v>
      </c>
      <c r="K114" s="310"/>
    </row>
    <row r="115" spans="2:11" s="1" customFormat="1" ht="15" customHeight="1">
      <c r="B115" s="321"/>
      <c r="C115" s="296" t="s">
        <v>39</v>
      </c>
      <c r="D115" s="296"/>
      <c r="E115" s="296"/>
      <c r="F115" s="319" t="s">
        <v>1009</v>
      </c>
      <c r="G115" s="296"/>
      <c r="H115" s="296" t="s">
        <v>1533</v>
      </c>
      <c r="I115" s="296" t="s">
        <v>1524</v>
      </c>
      <c r="J115" s="296"/>
      <c r="K115" s="310"/>
    </row>
    <row r="116" spans="2:11" s="1" customFormat="1" ht="15" customHeight="1">
      <c r="B116" s="321"/>
      <c r="C116" s="296" t="s">
        <v>49</v>
      </c>
      <c r="D116" s="296"/>
      <c r="E116" s="296"/>
      <c r="F116" s="319" t="s">
        <v>1009</v>
      </c>
      <c r="G116" s="296"/>
      <c r="H116" s="296" t="s">
        <v>1534</v>
      </c>
      <c r="I116" s="296" t="s">
        <v>1524</v>
      </c>
      <c r="J116" s="296"/>
      <c r="K116" s="310"/>
    </row>
    <row r="117" spans="2:11" s="1" customFormat="1" ht="15" customHeight="1">
      <c r="B117" s="321"/>
      <c r="C117" s="296" t="s">
        <v>58</v>
      </c>
      <c r="D117" s="296"/>
      <c r="E117" s="296"/>
      <c r="F117" s="319" t="s">
        <v>1009</v>
      </c>
      <c r="G117" s="296"/>
      <c r="H117" s="296" t="s">
        <v>1535</v>
      </c>
      <c r="I117" s="296" t="s">
        <v>1536</v>
      </c>
      <c r="J117" s="296"/>
      <c r="K117" s="310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332"/>
      <c r="D119" s="332"/>
      <c r="E119" s="332"/>
      <c r="F119" s="333"/>
      <c r="G119" s="332"/>
      <c r="H119" s="332"/>
      <c r="I119" s="332"/>
      <c r="J119" s="332"/>
      <c r="K119" s="331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287" t="s">
        <v>1537</v>
      </c>
      <c r="D122" s="287"/>
      <c r="E122" s="287"/>
      <c r="F122" s="287"/>
      <c r="G122" s="287"/>
      <c r="H122" s="287"/>
      <c r="I122" s="287"/>
      <c r="J122" s="287"/>
      <c r="K122" s="338"/>
    </row>
    <row r="123" spans="2:11" s="1" customFormat="1" ht="17.25" customHeight="1">
      <c r="B123" s="339"/>
      <c r="C123" s="311" t="s">
        <v>1484</v>
      </c>
      <c r="D123" s="311"/>
      <c r="E123" s="311"/>
      <c r="F123" s="311" t="s">
        <v>1485</v>
      </c>
      <c r="G123" s="312"/>
      <c r="H123" s="311" t="s">
        <v>55</v>
      </c>
      <c r="I123" s="311" t="s">
        <v>58</v>
      </c>
      <c r="J123" s="311" t="s">
        <v>1486</v>
      </c>
      <c r="K123" s="340"/>
    </row>
    <row r="124" spans="2:11" s="1" customFormat="1" ht="17.25" customHeight="1">
      <c r="B124" s="339"/>
      <c r="C124" s="313" t="s">
        <v>1487</v>
      </c>
      <c r="D124" s="313"/>
      <c r="E124" s="313"/>
      <c r="F124" s="314" t="s">
        <v>1488</v>
      </c>
      <c r="G124" s="315"/>
      <c r="H124" s="313"/>
      <c r="I124" s="313"/>
      <c r="J124" s="313" t="s">
        <v>1489</v>
      </c>
      <c r="K124" s="340"/>
    </row>
    <row r="125" spans="2:11" s="1" customFormat="1" ht="5.25" customHeight="1">
      <c r="B125" s="341"/>
      <c r="C125" s="316"/>
      <c r="D125" s="316"/>
      <c r="E125" s="316"/>
      <c r="F125" s="316"/>
      <c r="G125" s="342"/>
      <c r="H125" s="316"/>
      <c r="I125" s="316"/>
      <c r="J125" s="316"/>
      <c r="K125" s="343"/>
    </row>
    <row r="126" spans="2:11" s="1" customFormat="1" ht="15" customHeight="1">
      <c r="B126" s="341"/>
      <c r="C126" s="296" t="s">
        <v>1492</v>
      </c>
      <c r="D126" s="318"/>
      <c r="E126" s="318"/>
      <c r="F126" s="319" t="s">
        <v>1009</v>
      </c>
      <c r="G126" s="296"/>
      <c r="H126" s="296" t="s">
        <v>1529</v>
      </c>
      <c r="I126" s="296" t="s">
        <v>1491</v>
      </c>
      <c r="J126" s="296">
        <v>120</v>
      </c>
      <c r="K126" s="344"/>
    </row>
    <row r="127" spans="2:11" s="1" customFormat="1" ht="15" customHeight="1">
      <c r="B127" s="341"/>
      <c r="C127" s="296" t="s">
        <v>1538</v>
      </c>
      <c r="D127" s="296"/>
      <c r="E127" s="296"/>
      <c r="F127" s="319" t="s">
        <v>1009</v>
      </c>
      <c r="G127" s="296"/>
      <c r="H127" s="296" t="s">
        <v>1539</v>
      </c>
      <c r="I127" s="296" t="s">
        <v>1491</v>
      </c>
      <c r="J127" s="296" t="s">
        <v>1540</v>
      </c>
      <c r="K127" s="344"/>
    </row>
    <row r="128" spans="2:11" s="1" customFormat="1" ht="15" customHeight="1">
      <c r="B128" s="341"/>
      <c r="C128" s="296" t="s">
        <v>83</v>
      </c>
      <c r="D128" s="296"/>
      <c r="E128" s="296"/>
      <c r="F128" s="319" t="s">
        <v>1009</v>
      </c>
      <c r="G128" s="296"/>
      <c r="H128" s="296" t="s">
        <v>1541</v>
      </c>
      <c r="I128" s="296" t="s">
        <v>1491</v>
      </c>
      <c r="J128" s="296" t="s">
        <v>1540</v>
      </c>
      <c r="K128" s="344"/>
    </row>
    <row r="129" spans="2:11" s="1" customFormat="1" ht="15" customHeight="1">
      <c r="B129" s="341"/>
      <c r="C129" s="296" t="s">
        <v>1500</v>
      </c>
      <c r="D129" s="296"/>
      <c r="E129" s="296"/>
      <c r="F129" s="319" t="s">
        <v>1495</v>
      </c>
      <c r="G129" s="296"/>
      <c r="H129" s="296" t="s">
        <v>1501</v>
      </c>
      <c r="I129" s="296" t="s">
        <v>1491</v>
      </c>
      <c r="J129" s="296">
        <v>15</v>
      </c>
      <c r="K129" s="344"/>
    </row>
    <row r="130" spans="2:11" s="1" customFormat="1" ht="15" customHeight="1">
      <c r="B130" s="341"/>
      <c r="C130" s="322" t="s">
        <v>1502</v>
      </c>
      <c r="D130" s="322"/>
      <c r="E130" s="322"/>
      <c r="F130" s="323" t="s">
        <v>1495</v>
      </c>
      <c r="G130" s="322"/>
      <c r="H130" s="322" t="s">
        <v>1503</v>
      </c>
      <c r="I130" s="322" t="s">
        <v>1491</v>
      </c>
      <c r="J130" s="322">
        <v>15</v>
      </c>
      <c r="K130" s="344"/>
    </row>
    <row r="131" spans="2:11" s="1" customFormat="1" ht="15" customHeight="1">
      <c r="B131" s="341"/>
      <c r="C131" s="322" t="s">
        <v>1504</v>
      </c>
      <c r="D131" s="322"/>
      <c r="E131" s="322"/>
      <c r="F131" s="323" t="s">
        <v>1495</v>
      </c>
      <c r="G131" s="322"/>
      <c r="H131" s="322" t="s">
        <v>1505</v>
      </c>
      <c r="I131" s="322" t="s">
        <v>1491</v>
      </c>
      <c r="J131" s="322">
        <v>20</v>
      </c>
      <c r="K131" s="344"/>
    </row>
    <row r="132" spans="2:11" s="1" customFormat="1" ht="15" customHeight="1">
      <c r="B132" s="341"/>
      <c r="C132" s="322" t="s">
        <v>1506</v>
      </c>
      <c r="D132" s="322"/>
      <c r="E132" s="322"/>
      <c r="F132" s="323" t="s">
        <v>1495</v>
      </c>
      <c r="G132" s="322"/>
      <c r="H132" s="322" t="s">
        <v>1507</v>
      </c>
      <c r="I132" s="322" t="s">
        <v>1491</v>
      </c>
      <c r="J132" s="322">
        <v>20</v>
      </c>
      <c r="K132" s="344"/>
    </row>
    <row r="133" spans="2:11" s="1" customFormat="1" ht="15" customHeight="1">
      <c r="B133" s="341"/>
      <c r="C133" s="296" t="s">
        <v>1494</v>
      </c>
      <c r="D133" s="296"/>
      <c r="E133" s="296"/>
      <c r="F133" s="319" t="s">
        <v>1495</v>
      </c>
      <c r="G133" s="296"/>
      <c r="H133" s="296" t="s">
        <v>1529</v>
      </c>
      <c r="I133" s="296" t="s">
        <v>1491</v>
      </c>
      <c r="J133" s="296">
        <v>50</v>
      </c>
      <c r="K133" s="344"/>
    </row>
    <row r="134" spans="2:11" s="1" customFormat="1" ht="15" customHeight="1">
      <c r="B134" s="341"/>
      <c r="C134" s="296" t="s">
        <v>1508</v>
      </c>
      <c r="D134" s="296"/>
      <c r="E134" s="296"/>
      <c r="F134" s="319" t="s">
        <v>1495</v>
      </c>
      <c r="G134" s="296"/>
      <c r="H134" s="296" t="s">
        <v>1529</v>
      </c>
      <c r="I134" s="296" t="s">
        <v>1491</v>
      </c>
      <c r="J134" s="296">
        <v>50</v>
      </c>
      <c r="K134" s="344"/>
    </row>
    <row r="135" spans="2:11" s="1" customFormat="1" ht="15" customHeight="1">
      <c r="B135" s="341"/>
      <c r="C135" s="296" t="s">
        <v>1514</v>
      </c>
      <c r="D135" s="296"/>
      <c r="E135" s="296"/>
      <c r="F135" s="319" t="s">
        <v>1495</v>
      </c>
      <c r="G135" s="296"/>
      <c r="H135" s="296" t="s">
        <v>1529</v>
      </c>
      <c r="I135" s="296" t="s">
        <v>1491</v>
      </c>
      <c r="J135" s="296">
        <v>50</v>
      </c>
      <c r="K135" s="344"/>
    </row>
    <row r="136" spans="2:11" s="1" customFormat="1" ht="15" customHeight="1">
      <c r="B136" s="341"/>
      <c r="C136" s="296" t="s">
        <v>1516</v>
      </c>
      <c r="D136" s="296"/>
      <c r="E136" s="296"/>
      <c r="F136" s="319" t="s">
        <v>1495</v>
      </c>
      <c r="G136" s="296"/>
      <c r="H136" s="296" t="s">
        <v>1529</v>
      </c>
      <c r="I136" s="296" t="s">
        <v>1491</v>
      </c>
      <c r="J136" s="296">
        <v>50</v>
      </c>
      <c r="K136" s="344"/>
    </row>
    <row r="137" spans="2:11" s="1" customFormat="1" ht="15" customHeight="1">
      <c r="B137" s="341"/>
      <c r="C137" s="296" t="s">
        <v>1517</v>
      </c>
      <c r="D137" s="296"/>
      <c r="E137" s="296"/>
      <c r="F137" s="319" t="s">
        <v>1495</v>
      </c>
      <c r="G137" s="296"/>
      <c r="H137" s="296" t="s">
        <v>1542</v>
      </c>
      <c r="I137" s="296" t="s">
        <v>1491</v>
      </c>
      <c r="J137" s="296">
        <v>255</v>
      </c>
      <c r="K137" s="344"/>
    </row>
    <row r="138" spans="2:11" s="1" customFormat="1" ht="15" customHeight="1">
      <c r="B138" s="341"/>
      <c r="C138" s="296" t="s">
        <v>1519</v>
      </c>
      <c r="D138" s="296"/>
      <c r="E138" s="296"/>
      <c r="F138" s="319" t="s">
        <v>1009</v>
      </c>
      <c r="G138" s="296"/>
      <c r="H138" s="296" t="s">
        <v>1543</v>
      </c>
      <c r="I138" s="296" t="s">
        <v>1521</v>
      </c>
      <c r="J138" s="296"/>
      <c r="K138" s="344"/>
    </row>
    <row r="139" spans="2:11" s="1" customFormat="1" ht="15" customHeight="1">
      <c r="B139" s="341"/>
      <c r="C139" s="296" t="s">
        <v>1522</v>
      </c>
      <c r="D139" s="296"/>
      <c r="E139" s="296"/>
      <c r="F139" s="319" t="s">
        <v>1009</v>
      </c>
      <c r="G139" s="296"/>
      <c r="H139" s="296" t="s">
        <v>1544</v>
      </c>
      <c r="I139" s="296" t="s">
        <v>1524</v>
      </c>
      <c r="J139" s="296"/>
      <c r="K139" s="344"/>
    </row>
    <row r="140" spans="2:11" s="1" customFormat="1" ht="15" customHeight="1">
      <c r="B140" s="341"/>
      <c r="C140" s="296" t="s">
        <v>1525</v>
      </c>
      <c r="D140" s="296"/>
      <c r="E140" s="296"/>
      <c r="F140" s="319" t="s">
        <v>1009</v>
      </c>
      <c r="G140" s="296"/>
      <c r="H140" s="296" t="s">
        <v>1525</v>
      </c>
      <c r="I140" s="296" t="s">
        <v>1524</v>
      </c>
      <c r="J140" s="296"/>
      <c r="K140" s="344"/>
    </row>
    <row r="141" spans="2:11" s="1" customFormat="1" ht="15" customHeight="1">
      <c r="B141" s="341"/>
      <c r="C141" s="296" t="s">
        <v>39</v>
      </c>
      <c r="D141" s="296"/>
      <c r="E141" s="296"/>
      <c r="F141" s="319" t="s">
        <v>1009</v>
      </c>
      <c r="G141" s="296"/>
      <c r="H141" s="296" t="s">
        <v>1545</v>
      </c>
      <c r="I141" s="296" t="s">
        <v>1524</v>
      </c>
      <c r="J141" s="296"/>
      <c r="K141" s="344"/>
    </row>
    <row r="142" spans="2:11" s="1" customFormat="1" ht="15" customHeight="1">
      <c r="B142" s="341"/>
      <c r="C142" s="296" t="s">
        <v>1546</v>
      </c>
      <c r="D142" s="296"/>
      <c r="E142" s="296"/>
      <c r="F142" s="319" t="s">
        <v>1009</v>
      </c>
      <c r="G142" s="296"/>
      <c r="H142" s="296" t="s">
        <v>1547</v>
      </c>
      <c r="I142" s="296" t="s">
        <v>1524</v>
      </c>
      <c r="J142" s="296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332"/>
      <c r="C144" s="332"/>
      <c r="D144" s="332"/>
      <c r="E144" s="332"/>
      <c r="F144" s="333"/>
      <c r="G144" s="332"/>
      <c r="H144" s="332"/>
      <c r="I144" s="332"/>
      <c r="J144" s="332"/>
      <c r="K144" s="332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1548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1484</v>
      </c>
      <c r="D148" s="311"/>
      <c r="E148" s="311"/>
      <c r="F148" s="311" t="s">
        <v>1485</v>
      </c>
      <c r="G148" s="312"/>
      <c r="H148" s="311" t="s">
        <v>55</v>
      </c>
      <c r="I148" s="311" t="s">
        <v>58</v>
      </c>
      <c r="J148" s="311" t="s">
        <v>1486</v>
      </c>
      <c r="K148" s="310"/>
    </row>
    <row r="149" spans="2:11" s="1" customFormat="1" ht="17.25" customHeight="1">
      <c r="B149" s="308"/>
      <c r="C149" s="313" t="s">
        <v>1487</v>
      </c>
      <c r="D149" s="313"/>
      <c r="E149" s="313"/>
      <c r="F149" s="314" t="s">
        <v>1488</v>
      </c>
      <c r="G149" s="315"/>
      <c r="H149" s="313"/>
      <c r="I149" s="313"/>
      <c r="J149" s="313" t="s">
        <v>1489</v>
      </c>
      <c r="K149" s="310"/>
    </row>
    <row r="150" spans="2:11" s="1" customFormat="1" ht="5.25" customHeight="1">
      <c r="B150" s="321"/>
      <c r="C150" s="316"/>
      <c r="D150" s="316"/>
      <c r="E150" s="316"/>
      <c r="F150" s="316"/>
      <c r="G150" s="317"/>
      <c r="H150" s="316"/>
      <c r="I150" s="316"/>
      <c r="J150" s="316"/>
      <c r="K150" s="344"/>
    </row>
    <row r="151" spans="2:11" s="1" customFormat="1" ht="15" customHeight="1">
      <c r="B151" s="321"/>
      <c r="C151" s="348" t="s">
        <v>1492</v>
      </c>
      <c r="D151" s="296"/>
      <c r="E151" s="296"/>
      <c r="F151" s="349" t="s">
        <v>1009</v>
      </c>
      <c r="G151" s="296"/>
      <c r="H151" s="348" t="s">
        <v>1529</v>
      </c>
      <c r="I151" s="348" t="s">
        <v>1491</v>
      </c>
      <c r="J151" s="348">
        <v>120</v>
      </c>
      <c r="K151" s="344"/>
    </row>
    <row r="152" spans="2:11" s="1" customFormat="1" ht="15" customHeight="1">
      <c r="B152" s="321"/>
      <c r="C152" s="348" t="s">
        <v>1538</v>
      </c>
      <c r="D152" s="296"/>
      <c r="E152" s="296"/>
      <c r="F152" s="349" t="s">
        <v>1009</v>
      </c>
      <c r="G152" s="296"/>
      <c r="H152" s="348" t="s">
        <v>1549</v>
      </c>
      <c r="I152" s="348" t="s">
        <v>1491</v>
      </c>
      <c r="J152" s="348" t="s">
        <v>1540</v>
      </c>
      <c r="K152" s="344"/>
    </row>
    <row r="153" spans="2:11" s="1" customFormat="1" ht="15" customHeight="1">
      <c r="B153" s="321"/>
      <c r="C153" s="348" t="s">
        <v>83</v>
      </c>
      <c r="D153" s="296"/>
      <c r="E153" s="296"/>
      <c r="F153" s="349" t="s">
        <v>1009</v>
      </c>
      <c r="G153" s="296"/>
      <c r="H153" s="348" t="s">
        <v>1550</v>
      </c>
      <c r="I153" s="348" t="s">
        <v>1491</v>
      </c>
      <c r="J153" s="348" t="s">
        <v>1540</v>
      </c>
      <c r="K153" s="344"/>
    </row>
    <row r="154" spans="2:11" s="1" customFormat="1" ht="15" customHeight="1">
      <c r="B154" s="321"/>
      <c r="C154" s="348" t="s">
        <v>1494</v>
      </c>
      <c r="D154" s="296"/>
      <c r="E154" s="296"/>
      <c r="F154" s="349" t="s">
        <v>1495</v>
      </c>
      <c r="G154" s="296"/>
      <c r="H154" s="348" t="s">
        <v>1529</v>
      </c>
      <c r="I154" s="348" t="s">
        <v>1491</v>
      </c>
      <c r="J154" s="348">
        <v>50</v>
      </c>
      <c r="K154" s="344"/>
    </row>
    <row r="155" spans="2:11" s="1" customFormat="1" ht="15" customHeight="1">
      <c r="B155" s="321"/>
      <c r="C155" s="348" t="s">
        <v>1497</v>
      </c>
      <c r="D155" s="296"/>
      <c r="E155" s="296"/>
      <c r="F155" s="349" t="s">
        <v>1009</v>
      </c>
      <c r="G155" s="296"/>
      <c r="H155" s="348" t="s">
        <v>1529</v>
      </c>
      <c r="I155" s="348" t="s">
        <v>1499</v>
      </c>
      <c r="J155" s="348"/>
      <c r="K155" s="344"/>
    </row>
    <row r="156" spans="2:11" s="1" customFormat="1" ht="15" customHeight="1">
      <c r="B156" s="321"/>
      <c r="C156" s="348" t="s">
        <v>1508</v>
      </c>
      <c r="D156" s="296"/>
      <c r="E156" s="296"/>
      <c r="F156" s="349" t="s">
        <v>1495</v>
      </c>
      <c r="G156" s="296"/>
      <c r="H156" s="348" t="s">
        <v>1529</v>
      </c>
      <c r="I156" s="348" t="s">
        <v>1491</v>
      </c>
      <c r="J156" s="348">
        <v>50</v>
      </c>
      <c r="K156" s="344"/>
    </row>
    <row r="157" spans="2:11" s="1" customFormat="1" ht="15" customHeight="1">
      <c r="B157" s="321"/>
      <c r="C157" s="348" t="s">
        <v>1516</v>
      </c>
      <c r="D157" s="296"/>
      <c r="E157" s="296"/>
      <c r="F157" s="349" t="s">
        <v>1495</v>
      </c>
      <c r="G157" s="296"/>
      <c r="H157" s="348" t="s">
        <v>1529</v>
      </c>
      <c r="I157" s="348" t="s">
        <v>1491</v>
      </c>
      <c r="J157" s="348">
        <v>50</v>
      </c>
      <c r="K157" s="344"/>
    </row>
    <row r="158" spans="2:11" s="1" customFormat="1" ht="15" customHeight="1">
      <c r="B158" s="321"/>
      <c r="C158" s="348" t="s">
        <v>1514</v>
      </c>
      <c r="D158" s="296"/>
      <c r="E158" s="296"/>
      <c r="F158" s="349" t="s">
        <v>1495</v>
      </c>
      <c r="G158" s="296"/>
      <c r="H158" s="348" t="s">
        <v>1529</v>
      </c>
      <c r="I158" s="348" t="s">
        <v>1491</v>
      </c>
      <c r="J158" s="348">
        <v>50</v>
      </c>
      <c r="K158" s="344"/>
    </row>
    <row r="159" spans="2:11" s="1" customFormat="1" ht="15" customHeight="1">
      <c r="B159" s="321"/>
      <c r="C159" s="348" t="s">
        <v>121</v>
      </c>
      <c r="D159" s="296"/>
      <c r="E159" s="296"/>
      <c r="F159" s="349" t="s">
        <v>1009</v>
      </c>
      <c r="G159" s="296"/>
      <c r="H159" s="348" t="s">
        <v>1551</v>
      </c>
      <c r="I159" s="348" t="s">
        <v>1491</v>
      </c>
      <c r="J159" s="348" t="s">
        <v>1552</v>
      </c>
      <c r="K159" s="344"/>
    </row>
    <row r="160" spans="2:11" s="1" customFormat="1" ht="15" customHeight="1">
      <c r="B160" s="321"/>
      <c r="C160" s="348" t="s">
        <v>1553</v>
      </c>
      <c r="D160" s="296"/>
      <c r="E160" s="296"/>
      <c r="F160" s="349" t="s">
        <v>1009</v>
      </c>
      <c r="G160" s="296"/>
      <c r="H160" s="348" t="s">
        <v>1554</v>
      </c>
      <c r="I160" s="348" t="s">
        <v>1524</v>
      </c>
      <c r="J160" s="348"/>
      <c r="K160" s="344"/>
    </row>
    <row r="161" spans="2:11" s="1" customFormat="1" ht="15" customHeight="1">
      <c r="B161" s="350"/>
      <c r="C161" s="330"/>
      <c r="D161" s="330"/>
      <c r="E161" s="330"/>
      <c r="F161" s="330"/>
      <c r="G161" s="330"/>
      <c r="H161" s="330"/>
      <c r="I161" s="330"/>
      <c r="J161" s="330"/>
      <c r="K161" s="351"/>
    </row>
    <row r="162" spans="2:11" s="1" customFormat="1" ht="18.75" customHeight="1">
      <c r="B162" s="332"/>
      <c r="C162" s="342"/>
      <c r="D162" s="342"/>
      <c r="E162" s="342"/>
      <c r="F162" s="352"/>
      <c r="G162" s="342"/>
      <c r="H162" s="342"/>
      <c r="I162" s="342"/>
      <c r="J162" s="342"/>
      <c r="K162" s="332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1555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1484</v>
      </c>
      <c r="D166" s="311"/>
      <c r="E166" s="311"/>
      <c r="F166" s="311" t="s">
        <v>1485</v>
      </c>
      <c r="G166" s="353"/>
      <c r="H166" s="354" t="s">
        <v>55</v>
      </c>
      <c r="I166" s="354" t="s">
        <v>58</v>
      </c>
      <c r="J166" s="311" t="s">
        <v>1486</v>
      </c>
      <c r="K166" s="288"/>
    </row>
    <row r="167" spans="2:11" s="1" customFormat="1" ht="17.25" customHeight="1">
      <c r="B167" s="289"/>
      <c r="C167" s="313" t="s">
        <v>1487</v>
      </c>
      <c r="D167" s="313"/>
      <c r="E167" s="313"/>
      <c r="F167" s="314" t="s">
        <v>1488</v>
      </c>
      <c r="G167" s="355"/>
      <c r="H167" s="356"/>
      <c r="I167" s="356"/>
      <c r="J167" s="313" t="s">
        <v>1489</v>
      </c>
      <c r="K167" s="291"/>
    </row>
    <row r="168" spans="2:11" s="1" customFormat="1" ht="5.25" customHeight="1">
      <c r="B168" s="321"/>
      <c r="C168" s="316"/>
      <c r="D168" s="316"/>
      <c r="E168" s="316"/>
      <c r="F168" s="316"/>
      <c r="G168" s="317"/>
      <c r="H168" s="316"/>
      <c r="I168" s="316"/>
      <c r="J168" s="316"/>
      <c r="K168" s="344"/>
    </row>
    <row r="169" spans="2:11" s="1" customFormat="1" ht="15" customHeight="1">
      <c r="B169" s="321"/>
      <c r="C169" s="296" t="s">
        <v>1492</v>
      </c>
      <c r="D169" s="296"/>
      <c r="E169" s="296"/>
      <c r="F169" s="319" t="s">
        <v>1009</v>
      </c>
      <c r="G169" s="296"/>
      <c r="H169" s="296" t="s">
        <v>1529</v>
      </c>
      <c r="I169" s="296" t="s">
        <v>1491</v>
      </c>
      <c r="J169" s="296">
        <v>120</v>
      </c>
      <c r="K169" s="344"/>
    </row>
    <row r="170" spans="2:11" s="1" customFormat="1" ht="15" customHeight="1">
      <c r="B170" s="321"/>
      <c r="C170" s="296" t="s">
        <v>1538</v>
      </c>
      <c r="D170" s="296"/>
      <c r="E170" s="296"/>
      <c r="F170" s="319" t="s">
        <v>1009</v>
      </c>
      <c r="G170" s="296"/>
      <c r="H170" s="296" t="s">
        <v>1539</v>
      </c>
      <c r="I170" s="296" t="s">
        <v>1491</v>
      </c>
      <c r="J170" s="296" t="s">
        <v>1540</v>
      </c>
      <c r="K170" s="344"/>
    </row>
    <row r="171" spans="2:11" s="1" customFormat="1" ht="15" customHeight="1">
      <c r="B171" s="321"/>
      <c r="C171" s="296" t="s">
        <v>83</v>
      </c>
      <c r="D171" s="296"/>
      <c r="E171" s="296"/>
      <c r="F171" s="319" t="s">
        <v>1009</v>
      </c>
      <c r="G171" s="296"/>
      <c r="H171" s="296" t="s">
        <v>1556</v>
      </c>
      <c r="I171" s="296" t="s">
        <v>1491</v>
      </c>
      <c r="J171" s="296" t="s">
        <v>1540</v>
      </c>
      <c r="K171" s="344"/>
    </row>
    <row r="172" spans="2:11" s="1" customFormat="1" ht="15" customHeight="1">
      <c r="B172" s="321"/>
      <c r="C172" s="296" t="s">
        <v>1494</v>
      </c>
      <c r="D172" s="296"/>
      <c r="E172" s="296"/>
      <c r="F172" s="319" t="s">
        <v>1495</v>
      </c>
      <c r="G172" s="296"/>
      <c r="H172" s="296" t="s">
        <v>1556</v>
      </c>
      <c r="I172" s="296" t="s">
        <v>1491</v>
      </c>
      <c r="J172" s="296">
        <v>50</v>
      </c>
      <c r="K172" s="344"/>
    </row>
    <row r="173" spans="2:11" s="1" customFormat="1" ht="15" customHeight="1">
      <c r="B173" s="321"/>
      <c r="C173" s="296" t="s">
        <v>1497</v>
      </c>
      <c r="D173" s="296"/>
      <c r="E173" s="296"/>
      <c r="F173" s="319" t="s">
        <v>1009</v>
      </c>
      <c r="G173" s="296"/>
      <c r="H173" s="296" t="s">
        <v>1556</v>
      </c>
      <c r="I173" s="296" t="s">
        <v>1499</v>
      </c>
      <c r="J173" s="296"/>
      <c r="K173" s="344"/>
    </row>
    <row r="174" spans="2:11" s="1" customFormat="1" ht="15" customHeight="1">
      <c r="B174" s="321"/>
      <c r="C174" s="296" t="s">
        <v>1508</v>
      </c>
      <c r="D174" s="296"/>
      <c r="E174" s="296"/>
      <c r="F174" s="319" t="s">
        <v>1495</v>
      </c>
      <c r="G174" s="296"/>
      <c r="H174" s="296" t="s">
        <v>1556</v>
      </c>
      <c r="I174" s="296" t="s">
        <v>1491</v>
      </c>
      <c r="J174" s="296">
        <v>50</v>
      </c>
      <c r="K174" s="344"/>
    </row>
    <row r="175" spans="2:11" s="1" customFormat="1" ht="15" customHeight="1">
      <c r="B175" s="321"/>
      <c r="C175" s="296" t="s">
        <v>1516</v>
      </c>
      <c r="D175" s="296"/>
      <c r="E175" s="296"/>
      <c r="F175" s="319" t="s">
        <v>1495</v>
      </c>
      <c r="G175" s="296"/>
      <c r="H175" s="296" t="s">
        <v>1556</v>
      </c>
      <c r="I175" s="296" t="s">
        <v>1491</v>
      </c>
      <c r="J175" s="296">
        <v>50</v>
      </c>
      <c r="K175" s="344"/>
    </row>
    <row r="176" spans="2:11" s="1" customFormat="1" ht="15" customHeight="1">
      <c r="B176" s="321"/>
      <c r="C176" s="296" t="s">
        <v>1514</v>
      </c>
      <c r="D176" s="296"/>
      <c r="E176" s="296"/>
      <c r="F176" s="319" t="s">
        <v>1495</v>
      </c>
      <c r="G176" s="296"/>
      <c r="H176" s="296" t="s">
        <v>1556</v>
      </c>
      <c r="I176" s="296" t="s">
        <v>1491</v>
      </c>
      <c r="J176" s="296">
        <v>50</v>
      </c>
      <c r="K176" s="344"/>
    </row>
    <row r="177" spans="2:11" s="1" customFormat="1" ht="15" customHeight="1">
      <c r="B177" s="321"/>
      <c r="C177" s="296" t="s">
        <v>138</v>
      </c>
      <c r="D177" s="296"/>
      <c r="E177" s="296"/>
      <c r="F177" s="319" t="s">
        <v>1009</v>
      </c>
      <c r="G177" s="296"/>
      <c r="H177" s="296" t="s">
        <v>1557</v>
      </c>
      <c r="I177" s="296" t="s">
        <v>1558</v>
      </c>
      <c r="J177" s="296"/>
      <c r="K177" s="344"/>
    </row>
    <row r="178" spans="2:11" s="1" customFormat="1" ht="15" customHeight="1">
      <c r="B178" s="321"/>
      <c r="C178" s="296" t="s">
        <v>58</v>
      </c>
      <c r="D178" s="296"/>
      <c r="E178" s="296"/>
      <c r="F178" s="319" t="s">
        <v>1009</v>
      </c>
      <c r="G178" s="296"/>
      <c r="H178" s="296" t="s">
        <v>1559</v>
      </c>
      <c r="I178" s="296" t="s">
        <v>1560</v>
      </c>
      <c r="J178" s="296">
        <v>1</v>
      </c>
      <c r="K178" s="344"/>
    </row>
    <row r="179" spans="2:11" s="1" customFormat="1" ht="15" customHeight="1">
      <c r="B179" s="321"/>
      <c r="C179" s="296" t="s">
        <v>54</v>
      </c>
      <c r="D179" s="296"/>
      <c r="E179" s="296"/>
      <c r="F179" s="319" t="s">
        <v>1009</v>
      </c>
      <c r="G179" s="296"/>
      <c r="H179" s="296" t="s">
        <v>1561</v>
      </c>
      <c r="I179" s="296" t="s">
        <v>1491</v>
      </c>
      <c r="J179" s="296">
        <v>20</v>
      </c>
      <c r="K179" s="344"/>
    </row>
    <row r="180" spans="2:11" s="1" customFormat="1" ht="15" customHeight="1">
      <c r="B180" s="321"/>
      <c r="C180" s="296" t="s">
        <v>55</v>
      </c>
      <c r="D180" s="296"/>
      <c r="E180" s="296"/>
      <c r="F180" s="319" t="s">
        <v>1009</v>
      </c>
      <c r="G180" s="296"/>
      <c r="H180" s="296" t="s">
        <v>1562</v>
      </c>
      <c r="I180" s="296" t="s">
        <v>1491</v>
      </c>
      <c r="J180" s="296">
        <v>255</v>
      </c>
      <c r="K180" s="344"/>
    </row>
    <row r="181" spans="2:11" s="1" customFormat="1" ht="15" customHeight="1">
      <c r="B181" s="321"/>
      <c r="C181" s="296" t="s">
        <v>139</v>
      </c>
      <c r="D181" s="296"/>
      <c r="E181" s="296"/>
      <c r="F181" s="319" t="s">
        <v>1009</v>
      </c>
      <c r="G181" s="296"/>
      <c r="H181" s="296" t="s">
        <v>1454</v>
      </c>
      <c r="I181" s="296" t="s">
        <v>1491</v>
      </c>
      <c r="J181" s="296">
        <v>10</v>
      </c>
      <c r="K181" s="344"/>
    </row>
    <row r="182" spans="2:11" s="1" customFormat="1" ht="15" customHeight="1">
      <c r="B182" s="321"/>
      <c r="C182" s="296" t="s">
        <v>140</v>
      </c>
      <c r="D182" s="296"/>
      <c r="E182" s="296"/>
      <c r="F182" s="319" t="s">
        <v>1009</v>
      </c>
      <c r="G182" s="296"/>
      <c r="H182" s="296" t="s">
        <v>1563</v>
      </c>
      <c r="I182" s="296" t="s">
        <v>1524</v>
      </c>
      <c r="J182" s="296"/>
      <c r="K182" s="344"/>
    </row>
    <row r="183" spans="2:11" s="1" customFormat="1" ht="15" customHeight="1">
      <c r="B183" s="321"/>
      <c r="C183" s="296" t="s">
        <v>1564</v>
      </c>
      <c r="D183" s="296"/>
      <c r="E183" s="296"/>
      <c r="F183" s="319" t="s">
        <v>1009</v>
      </c>
      <c r="G183" s="296"/>
      <c r="H183" s="296" t="s">
        <v>1565</v>
      </c>
      <c r="I183" s="296" t="s">
        <v>1524</v>
      </c>
      <c r="J183" s="296"/>
      <c r="K183" s="344"/>
    </row>
    <row r="184" spans="2:11" s="1" customFormat="1" ht="15" customHeight="1">
      <c r="B184" s="321"/>
      <c r="C184" s="296" t="s">
        <v>1553</v>
      </c>
      <c r="D184" s="296"/>
      <c r="E184" s="296"/>
      <c r="F184" s="319" t="s">
        <v>1009</v>
      </c>
      <c r="G184" s="296"/>
      <c r="H184" s="296" t="s">
        <v>1566</v>
      </c>
      <c r="I184" s="296" t="s">
        <v>1524</v>
      </c>
      <c r="J184" s="296"/>
      <c r="K184" s="344"/>
    </row>
    <row r="185" spans="2:11" s="1" customFormat="1" ht="15" customHeight="1">
      <c r="B185" s="321"/>
      <c r="C185" s="296" t="s">
        <v>142</v>
      </c>
      <c r="D185" s="296"/>
      <c r="E185" s="296"/>
      <c r="F185" s="319" t="s">
        <v>1495</v>
      </c>
      <c r="G185" s="296"/>
      <c r="H185" s="296" t="s">
        <v>1567</v>
      </c>
      <c r="I185" s="296" t="s">
        <v>1491</v>
      </c>
      <c r="J185" s="296">
        <v>50</v>
      </c>
      <c r="K185" s="344"/>
    </row>
    <row r="186" spans="2:11" s="1" customFormat="1" ht="15" customHeight="1">
      <c r="B186" s="321"/>
      <c r="C186" s="296" t="s">
        <v>1568</v>
      </c>
      <c r="D186" s="296"/>
      <c r="E186" s="296"/>
      <c r="F186" s="319" t="s">
        <v>1495</v>
      </c>
      <c r="G186" s="296"/>
      <c r="H186" s="296" t="s">
        <v>1569</v>
      </c>
      <c r="I186" s="296" t="s">
        <v>1570</v>
      </c>
      <c r="J186" s="296"/>
      <c r="K186" s="344"/>
    </row>
    <row r="187" spans="2:11" s="1" customFormat="1" ht="15" customHeight="1">
      <c r="B187" s="321"/>
      <c r="C187" s="296" t="s">
        <v>1571</v>
      </c>
      <c r="D187" s="296"/>
      <c r="E187" s="296"/>
      <c r="F187" s="319" t="s">
        <v>1495</v>
      </c>
      <c r="G187" s="296"/>
      <c r="H187" s="296" t="s">
        <v>1572</v>
      </c>
      <c r="I187" s="296" t="s">
        <v>1570</v>
      </c>
      <c r="J187" s="296"/>
      <c r="K187" s="344"/>
    </row>
    <row r="188" spans="2:11" s="1" customFormat="1" ht="15" customHeight="1">
      <c r="B188" s="321"/>
      <c r="C188" s="296" t="s">
        <v>1573</v>
      </c>
      <c r="D188" s="296"/>
      <c r="E188" s="296"/>
      <c r="F188" s="319" t="s">
        <v>1495</v>
      </c>
      <c r="G188" s="296"/>
      <c r="H188" s="296" t="s">
        <v>1574</v>
      </c>
      <c r="I188" s="296" t="s">
        <v>1570</v>
      </c>
      <c r="J188" s="296"/>
      <c r="K188" s="344"/>
    </row>
    <row r="189" spans="2:11" s="1" customFormat="1" ht="15" customHeight="1">
      <c r="B189" s="321"/>
      <c r="C189" s="357" t="s">
        <v>1575</v>
      </c>
      <c r="D189" s="296"/>
      <c r="E189" s="296"/>
      <c r="F189" s="319" t="s">
        <v>1495</v>
      </c>
      <c r="G189" s="296"/>
      <c r="H189" s="296" t="s">
        <v>1576</v>
      </c>
      <c r="I189" s="296" t="s">
        <v>1577</v>
      </c>
      <c r="J189" s="358" t="s">
        <v>1578</v>
      </c>
      <c r="K189" s="344"/>
    </row>
    <row r="190" spans="2:11" s="1" customFormat="1" ht="15" customHeight="1">
      <c r="B190" s="321"/>
      <c r="C190" s="357" t="s">
        <v>43</v>
      </c>
      <c r="D190" s="296"/>
      <c r="E190" s="296"/>
      <c r="F190" s="319" t="s">
        <v>1009</v>
      </c>
      <c r="G190" s="296"/>
      <c r="H190" s="293" t="s">
        <v>1579</v>
      </c>
      <c r="I190" s="296" t="s">
        <v>1580</v>
      </c>
      <c r="J190" s="296"/>
      <c r="K190" s="344"/>
    </row>
    <row r="191" spans="2:11" s="1" customFormat="1" ht="15" customHeight="1">
      <c r="B191" s="321"/>
      <c r="C191" s="357" t="s">
        <v>1581</v>
      </c>
      <c r="D191" s="296"/>
      <c r="E191" s="296"/>
      <c r="F191" s="319" t="s">
        <v>1009</v>
      </c>
      <c r="G191" s="296"/>
      <c r="H191" s="296" t="s">
        <v>1582</v>
      </c>
      <c r="I191" s="296" t="s">
        <v>1524</v>
      </c>
      <c r="J191" s="296"/>
      <c r="K191" s="344"/>
    </row>
    <row r="192" spans="2:11" s="1" customFormat="1" ht="15" customHeight="1">
      <c r="B192" s="321"/>
      <c r="C192" s="357" t="s">
        <v>1583</v>
      </c>
      <c r="D192" s="296"/>
      <c r="E192" s="296"/>
      <c r="F192" s="319" t="s">
        <v>1009</v>
      </c>
      <c r="G192" s="296"/>
      <c r="H192" s="296" t="s">
        <v>1584</v>
      </c>
      <c r="I192" s="296" t="s">
        <v>1524</v>
      </c>
      <c r="J192" s="296"/>
      <c r="K192" s="344"/>
    </row>
    <row r="193" spans="2:11" s="1" customFormat="1" ht="15" customHeight="1">
      <c r="B193" s="321"/>
      <c r="C193" s="357" t="s">
        <v>1585</v>
      </c>
      <c r="D193" s="296"/>
      <c r="E193" s="296"/>
      <c r="F193" s="319" t="s">
        <v>1495</v>
      </c>
      <c r="G193" s="296"/>
      <c r="H193" s="296" t="s">
        <v>1586</v>
      </c>
      <c r="I193" s="296" t="s">
        <v>1524</v>
      </c>
      <c r="J193" s="296"/>
      <c r="K193" s="344"/>
    </row>
    <row r="194" spans="2:11" s="1" customFormat="1" ht="15" customHeight="1">
      <c r="B194" s="350"/>
      <c r="C194" s="359"/>
      <c r="D194" s="330"/>
      <c r="E194" s="330"/>
      <c r="F194" s="330"/>
      <c r="G194" s="330"/>
      <c r="H194" s="330"/>
      <c r="I194" s="330"/>
      <c r="J194" s="330"/>
      <c r="K194" s="351"/>
    </row>
    <row r="195" spans="2:11" s="1" customFormat="1" ht="18.75" customHeight="1">
      <c r="B195" s="332"/>
      <c r="C195" s="342"/>
      <c r="D195" s="342"/>
      <c r="E195" s="342"/>
      <c r="F195" s="352"/>
      <c r="G195" s="342"/>
      <c r="H195" s="342"/>
      <c r="I195" s="342"/>
      <c r="J195" s="342"/>
      <c r="K195" s="332"/>
    </row>
    <row r="196" spans="2:11" s="1" customFormat="1" ht="18.75" customHeight="1">
      <c r="B196" s="332"/>
      <c r="C196" s="342"/>
      <c r="D196" s="342"/>
      <c r="E196" s="342"/>
      <c r="F196" s="352"/>
      <c r="G196" s="342"/>
      <c r="H196" s="342"/>
      <c r="I196" s="342"/>
      <c r="J196" s="342"/>
      <c r="K196" s="332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1587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60" t="s">
        <v>1588</v>
      </c>
      <c r="D200" s="360"/>
      <c r="E200" s="360"/>
      <c r="F200" s="360" t="s">
        <v>1589</v>
      </c>
      <c r="G200" s="361"/>
      <c r="H200" s="360" t="s">
        <v>1590</v>
      </c>
      <c r="I200" s="360"/>
      <c r="J200" s="360"/>
      <c r="K200" s="288"/>
    </row>
    <row r="201" spans="2:11" s="1" customFormat="1" ht="5.25" customHeight="1">
      <c r="B201" s="321"/>
      <c r="C201" s="316"/>
      <c r="D201" s="316"/>
      <c r="E201" s="316"/>
      <c r="F201" s="316"/>
      <c r="G201" s="342"/>
      <c r="H201" s="316"/>
      <c r="I201" s="316"/>
      <c r="J201" s="316"/>
      <c r="K201" s="344"/>
    </row>
    <row r="202" spans="2:11" s="1" customFormat="1" ht="15" customHeight="1">
      <c r="B202" s="321"/>
      <c r="C202" s="296" t="s">
        <v>1580</v>
      </c>
      <c r="D202" s="296"/>
      <c r="E202" s="296"/>
      <c r="F202" s="319" t="s">
        <v>44</v>
      </c>
      <c r="G202" s="296"/>
      <c r="H202" s="296" t="s">
        <v>1591</v>
      </c>
      <c r="I202" s="296"/>
      <c r="J202" s="296"/>
      <c r="K202" s="344"/>
    </row>
    <row r="203" spans="2:11" s="1" customFormat="1" ht="15" customHeight="1">
      <c r="B203" s="321"/>
      <c r="C203" s="296"/>
      <c r="D203" s="296"/>
      <c r="E203" s="296"/>
      <c r="F203" s="319" t="s">
        <v>45</v>
      </c>
      <c r="G203" s="296"/>
      <c r="H203" s="296" t="s">
        <v>1592</v>
      </c>
      <c r="I203" s="296"/>
      <c r="J203" s="296"/>
      <c r="K203" s="344"/>
    </row>
    <row r="204" spans="2:11" s="1" customFormat="1" ht="15" customHeight="1">
      <c r="B204" s="321"/>
      <c r="C204" s="296"/>
      <c r="D204" s="296"/>
      <c r="E204" s="296"/>
      <c r="F204" s="319" t="s">
        <v>48</v>
      </c>
      <c r="G204" s="296"/>
      <c r="H204" s="296" t="s">
        <v>1593</v>
      </c>
      <c r="I204" s="296"/>
      <c r="J204" s="296"/>
      <c r="K204" s="344"/>
    </row>
    <row r="205" spans="2:11" s="1" customFormat="1" ht="15" customHeight="1">
      <c r="B205" s="321"/>
      <c r="C205" s="296"/>
      <c r="D205" s="296"/>
      <c r="E205" s="296"/>
      <c r="F205" s="319" t="s">
        <v>46</v>
      </c>
      <c r="G205" s="296"/>
      <c r="H205" s="296" t="s">
        <v>1594</v>
      </c>
      <c r="I205" s="296"/>
      <c r="J205" s="296"/>
      <c r="K205" s="344"/>
    </row>
    <row r="206" spans="2:11" s="1" customFormat="1" ht="15" customHeight="1">
      <c r="B206" s="321"/>
      <c r="C206" s="296"/>
      <c r="D206" s="296"/>
      <c r="E206" s="296"/>
      <c r="F206" s="319" t="s">
        <v>47</v>
      </c>
      <c r="G206" s="296"/>
      <c r="H206" s="296" t="s">
        <v>1595</v>
      </c>
      <c r="I206" s="296"/>
      <c r="J206" s="296"/>
      <c r="K206" s="344"/>
    </row>
    <row r="207" spans="2:11" s="1" customFormat="1" ht="15" customHeight="1">
      <c r="B207" s="321"/>
      <c r="C207" s="296"/>
      <c r="D207" s="296"/>
      <c r="E207" s="296"/>
      <c r="F207" s="319"/>
      <c r="G207" s="296"/>
      <c r="H207" s="296"/>
      <c r="I207" s="296"/>
      <c r="J207" s="296"/>
      <c r="K207" s="344"/>
    </row>
    <row r="208" spans="2:11" s="1" customFormat="1" ht="15" customHeight="1">
      <c r="B208" s="321"/>
      <c r="C208" s="296" t="s">
        <v>1536</v>
      </c>
      <c r="D208" s="296"/>
      <c r="E208" s="296"/>
      <c r="F208" s="319" t="s">
        <v>79</v>
      </c>
      <c r="G208" s="296"/>
      <c r="H208" s="296" t="s">
        <v>1596</v>
      </c>
      <c r="I208" s="296"/>
      <c r="J208" s="296"/>
      <c r="K208" s="344"/>
    </row>
    <row r="209" spans="2:11" s="1" customFormat="1" ht="15" customHeight="1">
      <c r="B209" s="321"/>
      <c r="C209" s="296"/>
      <c r="D209" s="296"/>
      <c r="E209" s="296"/>
      <c r="F209" s="319" t="s">
        <v>1433</v>
      </c>
      <c r="G209" s="296"/>
      <c r="H209" s="296" t="s">
        <v>1434</v>
      </c>
      <c r="I209" s="296"/>
      <c r="J209" s="296"/>
      <c r="K209" s="344"/>
    </row>
    <row r="210" spans="2:11" s="1" customFormat="1" ht="15" customHeight="1">
      <c r="B210" s="321"/>
      <c r="C210" s="296"/>
      <c r="D210" s="296"/>
      <c r="E210" s="296"/>
      <c r="F210" s="319" t="s">
        <v>1431</v>
      </c>
      <c r="G210" s="296"/>
      <c r="H210" s="296" t="s">
        <v>1597</v>
      </c>
      <c r="I210" s="296"/>
      <c r="J210" s="296"/>
      <c r="K210" s="344"/>
    </row>
    <row r="211" spans="2:11" s="1" customFormat="1" ht="15" customHeight="1">
      <c r="B211" s="362"/>
      <c r="C211" s="296"/>
      <c r="D211" s="296"/>
      <c r="E211" s="296"/>
      <c r="F211" s="319" t="s">
        <v>1435</v>
      </c>
      <c r="G211" s="357"/>
      <c r="H211" s="348" t="s">
        <v>1436</v>
      </c>
      <c r="I211" s="348"/>
      <c r="J211" s="348"/>
      <c r="K211" s="363"/>
    </row>
    <row r="212" spans="2:11" s="1" customFormat="1" ht="15" customHeight="1">
      <c r="B212" s="362"/>
      <c r="C212" s="296"/>
      <c r="D212" s="296"/>
      <c r="E212" s="296"/>
      <c r="F212" s="319" t="s">
        <v>1437</v>
      </c>
      <c r="G212" s="357"/>
      <c r="H212" s="348" t="s">
        <v>976</v>
      </c>
      <c r="I212" s="348"/>
      <c r="J212" s="348"/>
      <c r="K212" s="363"/>
    </row>
    <row r="213" spans="2:11" s="1" customFormat="1" ht="15" customHeight="1">
      <c r="B213" s="362"/>
      <c r="C213" s="296"/>
      <c r="D213" s="296"/>
      <c r="E213" s="296"/>
      <c r="F213" s="319"/>
      <c r="G213" s="357"/>
      <c r="H213" s="348"/>
      <c r="I213" s="348"/>
      <c r="J213" s="348"/>
      <c r="K213" s="363"/>
    </row>
    <row r="214" spans="2:11" s="1" customFormat="1" ht="15" customHeight="1">
      <c r="B214" s="362"/>
      <c r="C214" s="296" t="s">
        <v>1560</v>
      </c>
      <c r="D214" s="296"/>
      <c r="E214" s="296"/>
      <c r="F214" s="319">
        <v>1</v>
      </c>
      <c r="G214" s="357"/>
      <c r="H214" s="348" t="s">
        <v>1598</v>
      </c>
      <c r="I214" s="348"/>
      <c r="J214" s="348"/>
      <c r="K214" s="363"/>
    </row>
    <row r="215" spans="2:11" s="1" customFormat="1" ht="15" customHeight="1">
      <c r="B215" s="362"/>
      <c r="C215" s="296"/>
      <c r="D215" s="296"/>
      <c r="E215" s="296"/>
      <c r="F215" s="319">
        <v>2</v>
      </c>
      <c r="G215" s="357"/>
      <c r="H215" s="348" t="s">
        <v>1599</v>
      </c>
      <c r="I215" s="348"/>
      <c r="J215" s="348"/>
      <c r="K215" s="363"/>
    </row>
    <row r="216" spans="2:11" s="1" customFormat="1" ht="15" customHeight="1">
      <c r="B216" s="362"/>
      <c r="C216" s="296"/>
      <c r="D216" s="296"/>
      <c r="E216" s="296"/>
      <c r="F216" s="319">
        <v>3</v>
      </c>
      <c r="G216" s="357"/>
      <c r="H216" s="348" t="s">
        <v>1600</v>
      </c>
      <c r="I216" s="348"/>
      <c r="J216" s="348"/>
      <c r="K216" s="363"/>
    </row>
    <row r="217" spans="2:11" s="1" customFormat="1" ht="15" customHeight="1">
      <c r="B217" s="362"/>
      <c r="C217" s="296"/>
      <c r="D217" s="296"/>
      <c r="E217" s="296"/>
      <c r="F217" s="319">
        <v>4</v>
      </c>
      <c r="G217" s="357"/>
      <c r="H217" s="348" t="s">
        <v>1601</v>
      </c>
      <c r="I217" s="348"/>
      <c r="J217" s="348"/>
      <c r="K217" s="363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ROUND((SUM(BE98:BE205)),2)</f>
        <v>0</v>
      </c>
      <c r="G35" s="39"/>
      <c r="H35" s="39"/>
      <c r="I35" s="158">
        <v>0.21</v>
      </c>
      <c r="J35" s="157">
        <f>ROUND(((SUM(BE98:BE205))*I35),2)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ROUND((SUM(BF98:BF205)),2)</f>
        <v>0</v>
      </c>
      <c r="G36" s="39"/>
      <c r="H36" s="39"/>
      <c r="I36" s="158">
        <v>0.15</v>
      </c>
      <c r="J36" s="157">
        <f>ROUND(((SUM(BF98:BF205))*I36),2)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ROUND((SUM(BG98:BG205)),2)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ROUND((SUM(BH98:BH205)),2)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ROUND((SUM(BI98:BI205)),2)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1 - 1NP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125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126</v>
      </c>
      <c r="E66" s="183"/>
      <c r="F66" s="183"/>
      <c r="G66" s="183"/>
      <c r="H66" s="183"/>
      <c r="I66" s="183"/>
      <c r="J66" s="184">
        <f>J119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127</v>
      </c>
      <c r="E67" s="183"/>
      <c r="F67" s="183"/>
      <c r="G67" s="183"/>
      <c r="H67" s="183"/>
      <c r="I67" s="183"/>
      <c r="J67" s="184">
        <f>J128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128</v>
      </c>
      <c r="E68" s="183"/>
      <c r="F68" s="183"/>
      <c r="G68" s="183"/>
      <c r="H68" s="183"/>
      <c r="I68" s="183"/>
      <c r="J68" s="184">
        <f>J147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129</v>
      </c>
      <c r="E69" s="178"/>
      <c r="F69" s="178"/>
      <c r="G69" s="178"/>
      <c r="H69" s="178"/>
      <c r="I69" s="178"/>
      <c r="J69" s="179">
        <f>J151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130</v>
      </c>
      <c r="E70" s="183"/>
      <c r="F70" s="183"/>
      <c r="G70" s="183"/>
      <c r="H70" s="183"/>
      <c r="I70" s="183"/>
      <c r="J70" s="184">
        <f>J152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131</v>
      </c>
      <c r="E71" s="183"/>
      <c r="F71" s="183"/>
      <c r="G71" s="183"/>
      <c r="H71" s="183"/>
      <c r="I71" s="183"/>
      <c r="J71" s="184">
        <f>J164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132</v>
      </c>
      <c r="E72" s="183"/>
      <c r="F72" s="183"/>
      <c r="G72" s="183"/>
      <c r="H72" s="183"/>
      <c r="I72" s="183"/>
      <c r="J72" s="184">
        <f>J169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133</v>
      </c>
      <c r="E73" s="183"/>
      <c r="F73" s="183"/>
      <c r="G73" s="183"/>
      <c r="H73" s="183"/>
      <c r="I73" s="183"/>
      <c r="J73" s="184">
        <f>J194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5"/>
      <c r="C74" s="176"/>
      <c r="D74" s="177" t="s">
        <v>134</v>
      </c>
      <c r="E74" s="178"/>
      <c r="F74" s="178"/>
      <c r="G74" s="178"/>
      <c r="H74" s="178"/>
      <c r="I74" s="178"/>
      <c r="J74" s="179">
        <f>J197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135</v>
      </c>
      <c r="E75" s="183"/>
      <c r="F75" s="183"/>
      <c r="G75" s="183"/>
      <c r="H75" s="183"/>
      <c r="I75" s="183"/>
      <c r="J75" s="184">
        <f>J198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136</v>
      </c>
      <c r="E76" s="183"/>
      <c r="F76" s="183"/>
      <c r="G76" s="183"/>
      <c r="H76" s="183"/>
      <c r="I76" s="183"/>
      <c r="J76" s="184">
        <f>J202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137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70" t="str">
        <f>E7</f>
        <v>Čtyřlístek- udržovací práce DBS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116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117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118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1 - 1NP stavební část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>Ostrava</v>
      </c>
      <c r="G92" s="41"/>
      <c r="H92" s="41"/>
      <c r="I92" s="33" t="s">
        <v>23</v>
      </c>
      <c r="J92" s="73" t="str">
        <f>IF(J14="","",J14)</f>
        <v>19. 11. 2021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Čtyřlístek</v>
      </c>
      <c r="G94" s="41"/>
      <c r="H94" s="41"/>
      <c r="I94" s="33" t="s">
        <v>33</v>
      </c>
      <c r="J94" s="37" t="str">
        <f>E23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33" t="s">
        <v>36</v>
      </c>
      <c r="J95" s="37" t="str">
        <f>E26</f>
        <v xml:space="preserve"> 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138</v>
      </c>
      <c r="D97" s="189" t="s">
        <v>58</v>
      </c>
      <c r="E97" s="189" t="s">
        <v>54</v>
      </c>
      <c r="F97" s="189" t="s">
        <v>55</v>
      </c>
      <c r="G97" s="189" t="s">
        <v>139</v>
      </c>
      <c r="H97" s="189" t="s">
        <v>140</v>
      </c>
      <c r="I97" s="189" t="s">
        <v>141</v>
      </c>
      <c r="J97" s="189" t="s">
        <v>122</v>
      </c>
      <c r="K97" s="190" t="s">
        <v>142</v>
      </c>
      <c r="L97" s="191"/>
      <c r="M97" s="93" t="s">
        <v>19</v>
      </c>
      <c r="N97" s="94" t="s">
        <v>43</v>
      </c>
      <c r="O97" s="94" t="s">
        <v>143</v>
      </c>
      <c r="P97" s="94" t="s">
        <v>144</v>
      </c>
      <c r="Q97" s="94" t="s">
        <v>145</v>
      </c>
      <c r="R97" s="94" t="s">
        <v>146</v>
      </c>
      <c r="S97" s="94" t="s">
        <v>147</v>
      </c>
      <c r="T97" s="95" t="s">
        <v>148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149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P99+P151+P197</f>
        <v>0</v>
      </c>
      <c r="Q98" s="97"/>
      <c r="R98" s="194">
        <f>R99+R151+R197</f>
        <v>1.8156519000000002</v>
      </c>
      <c r="S98" s="97"/>
      <c r="T98" s="195">
        <f>T99+T151+T197</f>
        <v>0.024941205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72</v>
      </c>
      <c r="AU98" s="18" t="s">
        <v>123</v>
      </c>
      <c r="BK98" s="196">
        <f>BK99+BK151+BK197</f>
        <v>0</v>
      </c>
    </row>
    <row r="99" spans="1:63" s="12" customFormat="1" ht="25.9" customHeight="1">
      <c r="A99" s="12"/>
      <c r="B99" s="197"/>
      <c r="C99" s="198"/>
      <c r="D99" s="199" t="s">
        <v>72</v>
      </c>
      <c r="E99" s="200" t="s">
        <v>150</v>
      </c>
      <c r="F99" s="200" t="s">
        <v>151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P100+P119+P128+P147</f>
        <v>0</v>
      </c>
      <c r="Q99" s="205"/>
      <c r="R99" s="206">
        <f>R100+R119+R128+R147</f>
        <v>0.7374285000000002</v>
      </c>
      <c r="S99" s="205"/>
      <c r="T99" s="207">
        <f>T100+T119+T128+T147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77</v>
      </c>
      <c r="AT99" s="209" t="s">
        <v>72</v>
      </c>
      <c r="AU99" s="209" t="s">
        <v>73</v>
      </c>
      <c r="AY99" s="208" t="s">
        <v>152</v>
      </c>
      <c r="BK99" s="210">
        <f>BK100+BK119+BK128+BK147</f>
        <v>0</v>
      </c>
    </row>
    <row r="100" spans="1:63" s="12" customFormat="1" ht="22.8" customHeight="1">
      <c r="A100" s="12"/>
      <c r="B100" s="197"/>
      <c r="C100" s="198"/>
      <c r="D100" s="199" t="s">
        <v>72</v>
      </c>
      <c r="E100" s="211" t="s">
        <v>97</v>
      </c>
      <c r="F100" s="211" t="s">
        <v>153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SUM(P101:P118)</f>
        <v>0</v>
      </c>
      <c r="Q100" s="205"/>
      <c r="R100" s="206">
        <f>SUM(R101:R118)</f>
        <v>0.6968685000000001</v>
      </c>
      <c r="S100" s="205"/>
      <c r="T100" s="207">
        <f>SUM(T101:T118)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77</v>
      </c>
      <c r="AT100" s="209" t="s">
        <v>72</v>
      </c>
      <c r="AU100" s="209" t="s">
        <v>77</v>
      </c>
      <c r="AY100" s="208" t="s">
        <v>152</v>
      </c>
      <c r="BK100" s="210">
        <f>SUM(BK101:BK118)</f>
        <v>0</v>
      </c>
    </row>
    <row r="101" spans="1:65" s="2" customFormat="1" ht="16.5" customHeight="1">
      <c r="A101" s="39"/>
      <c r="B101" s="40"/>
      <c r="C101" s="213" t="s">
        <v>77</v>
      </c>
      <c r="D101" s="213" t="s">
        <v>154</v>
      </c>
      <c r="E101" s="214" t="s">
        <v>155</v>
      </c>
      <c r="F101" s="215" t="s">
        <v>156</v>
      </c>
      <c r="G101" s="216" t="s">
        <v>157</v>
      </c>
      <c r="H101" s="217">
        <v>40.551</v>
      </c>
      <c r="I101" s="218"/>
      <c r="J101" s="219">
        <f>ROUND(I101*H101,2)</f>
        <v>0</v>
      </c>
      <c r="K101" s="215" t="s">
        <v>158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0.0035</v>
      </c>
      <c r="R101" s="222">
        <f>Q101*H101</f>
        <v>0.1419285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91</v>
      </c>
      <c r="AT101" s="224" t="s">
        <v>154</v>
      </c>
      <c r="AU101" s="224" t="s">
        <v>84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84</v>
      </c>
      <c r="BK101" s="225">
        <f>ROUND(I101*H101,2)</f>
        <v>0</v>
      </c>
      <c r="BL101" s="18" t="s">
        <v>91</v>
      </c>
      <c r="BM101" s="224" t="s">
        <v>159</v>
      </c>
    </row>
    <row r="102" spans="1:47" s="2" customFormat="1" ht="12">
      <c r="A102" s="39"/>
      <c r="B102" s="40"/>
      <c r="C102" s="41"/>
      <c r="D102" s="226" t="s">
        <v>160</v>
      </c>
      <c r="E102" s="41"/>
      <c r="F102" s="227" t="s">
        <v>161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160</v>
      </c>
      <c r="AU102" s="18" t="s">
        <v>84</v>
      </c>
    </row>
    <row r="103" spans="1:47" s="2" customFormat="1" ht="12">
      <c r="A103" s="39"/>
      <c r="B103" s="40"/>
      <c r="C103" s="41"/>
      <c r="D103" s="231" t="s">
        <v>162</v>
      </c>
      <c r="E103" s="41"/>
      <c r="F103" s="232" t="s">
        <v>163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84</v>
      </c>
    </row>
    <row r="104" spans="1:51" s="13" customFormat="1" ht="12">
      <c r="A104" s="13"/>
      <c r="B104" s="233"/>
      <c r="C104" s="234"/>
      <c r="D104" s="226" t="s">
        <v>164</v>
      </c>
      <c r="E104" s="235" t="s">
        <v>19</v>
      </c>
      <c r="F104" s="236" t="s">
        <v>165</v>
      </c>
      <c r="G104" s="234"/>
      <c r="H104" s="237">
        <v>40.551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164</v>
      </c>
      <c r="AU104" s="243" t="s">
        <v>84</v>
      </c>
      <c r="AV104" s="13" t="s">
        <v>84</v>
      </c>
      <c r="AW104" s="13" t="s">
        <v>35</v>
      </c>
      <c r="AX104" s="13" t="s">
        <v>77</v>
      </c>
      <c r="AY104" s="243" t="s">
        <v>152</v>
      </c>
    </row>
    <row r="105" spans="1:65" s="2" customFormat="1" ht="16.5" customHeight="1">
      <c r="A105" s="39"/>
      <c r="B105" s="40"/>
      <c r="C105" s="213" t="s">
        <v>84</v>
      </c>
      <c r="D105" s="213" t="s">
        <v>154</v>
      </c>
      <c r="E105" s="214" t="s">
        <v>166</v>
      </c>
      <c r="F105" s="215" t="s">
        <v>167</v>
      </c>
      <c r="G105" s="216" t="s">
        <v>157</v>
      </c>
      <c r="H105" s="217">
        <v>4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0.01838</v>
      </c>
      <c r="R105" s="222">
        <f>Q105*H105</f>
        <v>0.07352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84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168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169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84</v>
      </c>
    </row>
    <row r="107" spans="1:47" s="2" customFormat="1" ht="12">
      <c r="A107" s="39"/>
      <c r="B107" s="40"/>
      <c r="C107" s="41"/>
      <c r="D107" s="231" t="s">
        <v>162</v>
      </c>
      <c r="E107" s="41"/>
      <c r="F107" s="232" t="s">
        <v>170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84</v>
      </c>
    </row>
    <row r="108" spans="1:65" s="2" customFormat="1" ht="16.5" customHeight="1">
      <c r="A108" s="39"/>
      <c r="B108" s="40"/>
      <c r="C108" s="213" t="s">
        <v>88</v>
      </c>
      <c r="D108" s="213" t="s">
        <v>154</v>
      </c>
      <c r="E108" s="214" t="s">
        <v>171</v>
      </c>
      <c r="F108" s="215" t="s">
        <v>172</v>
      </c>
      <c r="G108" s="216" t="s">
        <v>157</v>
      </c>
      <c r="H108" s="217">
        <v>4</v>
      </c>
      <c r="I108" s="218"/>
      <c r="J108" s="219">
        <f>ROUND(I108*H108,2)</f>
        <v>0</v>
      </c>
      <c r="K108" s="215" t="s">
        <v>158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0.0079</v>
      </c>
      <c r="R108" s="222">
        <f>Q108*H108</f>
        <v>0.0316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91</v>
      </c>
      <c r="AT108" s="224" t="s">
        <v>154</v>
      </c>
      <c r="AU108" s="224" t="s">
        <v>84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84</v>
      </c>
      <c r="BK108" s="225">
        <f>ROUND(I108*H108,2)</f>
        <v>0</v>
      </c>
      <c r="BL108" s="18" t="s">
        <v>91</v>
      </c>
      <c r="BM108" s="224" t="s">
        <v>173</v>
      </c>
    </row>
    <row r="109" spans="1:47" s="2" customFormat="1" ht="12">
      <c r="A109" s="39"/>
      <c r="B109" s="40"/>
      <c r="C109" s="41"/>
      <c r="D109" s="226" t="s">
        <v>160</v>
      </c>
      <c r="E109" s="41"/>
      <c r="F109" s="227" t="s">
        <v>174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160</v>
      </c>
      <c r="AU109" s="18" t="s">
        <v>84</v>
      </c>
    </row>
    <row r="110" spans="1:47" s="2" customFormat="1" ht="12">
      <c r="A110" s="39"/>
      <c r="B110" s="40"/>
      <c r="C110" s="41"/>
      <c r="D110" s="231" t="s">
        <v>162</v>
      </c>
      <c r="E110" s="41"/>
      <c r="F110" s="232" t="s">
        <v>175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162</v>
      </c>
      <c r="AU110" s="18" t="s">
        <v>84</v>
      </c>
    </row>
    <row r="111" spans="1:65" s="2" customFormat="1" ht="16.5" customHeight="1">
      <c r="A111" s="39"/>
      <c r="B111" s="40"/>
      <c r="C111" s="213" t="s">
        <v>91</v>
      </c>
      <c r="D111" s="213" t="s">
        <v>154</v>
      </c>
      <c r="E111" s="214" t="s">
        <v>176</v>
      </c>
      <c r="F111" s="215" t="s">
        <v>177</v>
      </c>
      <c r="G111" s="216" t="s">
        <v>157</v>
      </c>
      <c r="H111" s="217">
        <v>128.52</v>
      </c>
      <c r="I111" s="218"/>
      <c r="J111" s="219">
        <f>ROUND(I111*H111,2)</f>
        <v>0</v>
      </c>
      <c r="K111" s="215" t="s">
        <v>158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0.0035</v>
      </c>
      <c r="R111" s="222">
        <f>Q111*H111</f>
        <v>0.44982000000000005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84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84</v>
      </c>
      <c r="BK111" s="225">
        <f>ROUND(I111*H111,2)</f>
        <v>0</v>
      </c>
      <c r="BL111" s="18" t="s">
        <v>91</v>
      </c>
      <c r="BM111" s="224" t="s">
        <v>178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179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84</v>
      </c>
    </row>
    <row r="113" spans="1:47" s="2" customFormat="1" ht="12">
      <c r="A113" s="39"/>
      <c r="B113" s="40"/>
      <c r="C113" s="41"/>
      <c r="D113" s="231" t="s">
        <v>162</v>
      </c>
      <c r="E113" s="41"/>
      <c r="F113" s="232" t="s">
        <v>180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162</v>
      </c>
      <c r="AU113" s="18" t="s">
        <v>84</v>
      </c>
    </row>
    <row r="114" spans="1:51" s="13" customFormat="1" ht="12">
      <c r="A114" s="13"/>
      <c r="B114" s="233"/>
      <c r="C114" s="234"/>
      <c r="D114" s="226" t="s">
        <v>164</v>
      </c>
      <c r="E114" s="235" t="s">
        <v>19</v>
      </c>
      <c r="F114" s="236" t="s">
        <v>181</v>
      </c>
      <c r="G114" s="234"/>
      <c r="H114" s="237">
        <v>128.52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164</v>
      </c>
      <c r="AU114" s="243" t="s">
        <v>84</v>
      </c>
      <c r="AV114" s="13" t="s">
        <v>84</v>
      </c>
      <c r="AW114" s="13" t="s">
        <v>35</v>
      </c>
      <c r="AX114" s="13" t="s">
        <v>77</v>
      </c>
      <c r="AY114" s="243" t="s">
        <v>152</v>
      </c>
    </row>
    <row r="115" spans="1:65" s="2" customFormat="1" ht="16.5" customHeight="1">
      <c r="A115" s="39"/>
      <c r="B115" s="40"/>
      <c r="C115" s="213" t="s">
        <v>94</v>
      </c>
      <c r="D115" s="213" t="s">
        <v>154</v>
      </c>
      <c r="E115" s="214" t="s">
        <v>182</v>
      </c>
      <c r="F115" s="215" t="s">
        <v>183</v>
      </c>
      <c r="G115" s="216" t="s">
        <v>157</v>
      </c>
      <c r="H115" s="217">
        <v>405.51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184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185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47" s="2" customFormat="1" ht="12">
      <c r="A117" s="39"/>
      <c r="B117" s="40"/>
      <c r="C117" s="41"/>
      <c r="D117" s="231" t="s">
        <v>162</v>
      </c>
      <c r="E117" s="41"/>
      <c r="F117" s="232" t="s">
        <v>186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84</v>
      </c>
    </row>
    <row r="118" spans="1:51" s="13" customFormat="1" ht="12">
      <c r="A118" s="13"/>
      <c r="B118" s="233"/>
      <c r="C118" s="234"/>
      <c r="D118" s="226" t="s">
        <v>164</v>
      </c>
      <c r="E118" s="235" t="s">
        <v>19</v>
      </c>
      <c r="F118" s="236" t="s">
        <v>187</v>
      </c>
      <c r="G118" s="234"/>
      <c r="H118" s="237">
        <v>405.51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164</v>
      </c>
      <c r="AU118" s="243" t="s">
        <v>84</v>
      </c>
      <c r="AV118" s="13" t="s">
        <v>84</v>
      </c>
      <c r="AW118" s="13" t="s">
        <v>35</v>
      </c>
      <c r="AX118" s="13" t="s">
        <v>77</v>
      </c>
      <c r="AY118" s="243" t="s">
        <v>152</v>
      </c>
    </row>
    <row r="119" spans="1:63" s="12" customFormat="1" ht="22.8" customHeight="1">
      <c r="A119" s="12"/>
      <c r="B119" s="197"/>
      <c r="C119" s="198"/>
      <c r="D119" s="199" t="s">
        <v>72</v>
      </c>
      <c r="E119" s="211" t="s">
        <v>188</v>
      </c>
      <c r="F119" s="211" t="s">
        <v>189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SUM(P120:P127)</f>
        <v>0</v>
      </c>
      <c r="Q119" s="205"/>
      <c r="R119" s="206">
        <f>SUM(R120:R127)</f>
        <v>0.04056</v>
      </c>
      <c r="S119" s="205"/>
      <c r="T119" s="207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77</v>
      </c>
      <c r="AT119" s="209" t="s">
        <v>72</v>
      </c>
      <c r="AU119" s="209" t="s">
        <v>77</v>
      </c>
      <c r="AY119" s="208" t="s">
        <v>152</v>
      </c>
      <c r="BK119" s="210">
        <f>SUM(BK120:BK127)</f>
        <v>0</v>
      </c>
    </row>
    <row r="120" spans="1:65" s="2" customFormat="1" ht="21.75" customHeight="1">
      <c r="A120" s="39"/>
      <c r="B120" s="40"/>
      <c r="C120" s="213" t="s">
        <v>97</v>
      </c>
      <c r="D120" s="213" t="s">
        <v>154</v>
      </c>
      <c r="E120" s="214" t="s">
        <v>190</v>
      </c>
      <c r="F120" s="215" t="s">
        <v>191</v>
      </c>
      <c r="G120" s="216" t="s">
        <v>157</v>
      </c>
      <c r="H120" s="217">
        <v>312</v>
      </c>
      <c r="I120" s="218"/>
      <c r="J120" s="219">
        <f>ROUND(I120*H120,2)</f>
        <v>0</v>
      </c>
      <c r="K120" s="215" t="s">
        <v>158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0.00013</v>
      </c>
      <c r="R120" s="222">
        <f>Q120*H120</f>
        <v>0.04056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91</v>
      </c>
      <c r="AT120" s="224" t="s">
        <v>154</v>
      </c>
      <c r="AU120" s="224" t="s">
        <v>84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84</v>
      </c>
      <c r="BK120" s="225">
        <f>ROUND(I120*H120,2)</f>
        <v>0</v>
      </c>
      <c r="BL120" s="18" t="s">
        <v>91</v>
      </c>
      <c r="BM120" s="224" t="s">
        <v>192</v>
      </c>
    </row>
    <row r="121" spans="1:47" s="2" customFormat="1" ht="12">
      <c r="A121" s="39"/>
      <c r="B121" s="40"/>
      <c r="C121" s="41"/>
      <c r="D121" s="226" t="s">
        <v>160</v>
      </c>
      <c r="E121" s="41"/>
      <c r="F121" s="227" t="s">
        <v>193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160</v>
      </c>
      <c r="AU121" s="18" t="s">
        <v>84</v>
      </c>
    </row>
    <row r="122" spans="1:47" s="2" customFormat="1" ht="12">
      <c r="A122" s="39"/>
      <c r="B122" s="40"/>
      <c r="C122" s="41"/>
      <c r="D122" s="231" t="s">
        <v>162</v>
      </c>
      <c r="E122" s="41"/>
      <c r="F122" s="232" t="s">
        <v>194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162</v>
      </c>
      <c r="AU122" s="18" t="s">
        <v>84</v>
      </c>
    </row>
    <row r="123" spans="1:51" s="13" customFormat="1" ht="12">
      <c r="A123" s="13"/>
      <c r="B123" s="233"/>
      <c r="C123" s="234"/>
      <c r="D123" s="226" t="s">
        <v>164</v>
      </c>
      <c r="E123" s="235" t="s">
        <v>19</v>
      </c>
      <c r="F123" s="236" t="s">
        <v>195</v>
      </c>
      <c r="G123" s="234"/>
      <c r="H123" s="237">
        <v>312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164</v>
      </c>
      <c r="AU123" s="243" t="s">
        <v>84</v>
      </c>
      <c r="AV123" s="13" t="s">
        <v>84</v>
      </c>
      <c r="AW123" s="13" t="s">
        <v>35</v>
      </c>
      <c r="AX123" s="13" t="s">
        <v>77</v>
      </c>
      <c r="AY123" s="243" t="s">
        <v>152</v>
      </c>
    </row>
    <row r="124" spans="1:65" s="2" customFormat="1" ht="16.5" customHeight="1">
      <c r="A124" s="39"/>
      <c r="B124" s="40"/>
      <c r="C124" s="213" t="s">
        <v>100</v>
      </c>
      <c r="D124" s="213" t="s">
        <v>154</v>
      </c>
      <c r="E124" s="214" t="s">
        <v>196</v>
      </c>
      <c r="F124" s="215" t="s">
        <v>197</v>
      </c>
      <c r="G124" s="216" t="s">
        <v>157</v>
      </c>
      <c r="H124" s="217">
        <v>405.51</v>
      </c>
      <c r="I124" s="218"/>
      <c r="J124" s="219">
        <f>ROUND(I124*H124,2)</f>
        <v>0</v>
      </c>
      <c r="K124" s="215" t="s">
        <v>158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91</v>
      </c>
      <c r="AT124" s="224" t="s">
        <v>154</v>
      </c>
      <c r="AU124" s="224" t="s">
        <v>84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84</v>
      </c>
      <c r="BK124" s="225">
        <f>ROUND(I124*H124,2)</f>
        <v>0</v>
      </c>
      <c r="BL124" s="18" t="s">
        <v>91</v>
      </c>
      <c r="BM124" s="224" t="s">
        <v>198</v>
      </c>
    </row>
    <row r="125" spans="1:47" s="2" customFormat="1" ht="12">
      <c r="A125" s="39"/>
      <c r="B125" s="40"/>
      <c r="C125" s="41"/>
      <c r="D125" s="226" t="s">
        <v>160</v>
      </c>
      <c r="E125" s="41"/>
      <c r="F125" s="227" t="s">
        <v>199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160</v>
      </c>
      <c r="AU125" s="18" t="s">
        <v>84</v>
      </c>
    </row>
    <row r="126" spans="1:47" s="2" customFormat="1" ht="12">
      <c r="A126" s="39"/>
      <c r="B126" s="40"/>
      <c r="C126" s="41"/>
      <c r="D126" s="231" t="s">
        <v>162</v>
      </c>
      <c r="E126" s="41"/>
      <c r="F126" s="232" t="s">
        <v>200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162</v>
      </c>
      <c r="AU126" s="18" t="s">
        <v>84</v>
      </c>
    </row>
    <row r="127" spans="1:51" s="13" customFormat="1" ht="12">
      <c r="A127" s="13"/>
      <c r="B127" s="233"/>
      <c r="C127" s="234"/>
      <c r="D127" s="226" t="s">
        <v>164</v>
      </c>
      <c r="E127" s="235" t="s">
        <v>19</v>
      </c>
      <c r="F127" s="236" t="s">
        <v>187</v>
      </c>
      <c r="G127" s="234"/>
      <c r="H127" s="237">
        <v>405.51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164</v>
      </c>
      <c r="AU127" s="243" t="s">
        <v>84</v>
      </c>
      <c r="AV127" s="13" t="s">
        <v>84</v>
      </c>
      <c r="AW127" s="13" t="s">
        <v>35</v>
      </c>
      <c r="AX127" s="13" t="s">
        <v>77</v>
      </c>
      <c r="AY127" s="243" t="s">
        <v>152</v>
      </c>
    </row>
    <row r="128" spans="1:63" s="12" customFormat="1" ht="22.8" customHeight="1">
      <c r="A128" s="12"/>
      <c r="B128" s="197"/>
      <c r="C128" s="198"/>
      <c r="D128" s="199" t="s">
        <v>72</v>
      </c>
      <c r="E128" s="211" t="s">
        <v>201</v>
      </c>
      <c r="F128" s="211" t="s">
        <v>202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SUM(P129:P146)</f>
        <v>0</v>
      </c>
      <c r="Q128" s="205"/>
      <c r="R128" s="206">
        <f>SUM(R129:R146)</f>
        <v>0</v>
      </c>
      <c r="S128" s="205"/>
      <c r="T128" s="207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77</v>
      </c>
      <c r="AT128" s="209" t="s">
        <v>72</v>
      </c>
      <c r="AU128" s="209" t="s">
        <v>77</v>
      </c>
      <c r="AY128" s="208" t="s">
        <v>152</v>
      </c>
      <c r="BK128" s="210">
        <f>SUM(BK129:BK146)</f>
        <v>0</v>
      </c>
    </row>
    <row r="129" spans="1:65" s="2" customFormat="1" ht="16.5" customHeight="1">
      <c r="A129" s="39"/>
      <c r="B129" s="40"/>
      <c r="C129" s="213" t="s">
        <v>203</v>
      </c>
      <c r="D129" s="213" t="s">
        <v>154</v>
      </c>
      <c r="E129" s="214" t="s">
        <v>204</v>
      </c>
      <c r="F129" s="215" t="s">
        <v>205</v>
      </c>
      <c r="G129" s="216" t="s">
        <v>206</v>
      </c>
      <c r="H129" s="217">
        <v>0.02494</v>
      </c>
      <c r="I129" s="218"/>
      <c r="J129" s="219">
        <f>ROUND(I129*H129,2)</f>
        <v>0</v>
      </c>
      <c r="K129" s="215" t="s">
        <v>158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84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207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208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84</v>
      </c>
    </row>
    <row r="131" spans="1:47" s="2" customFormat="1" ht="12">
      <c r="A131" s="39"/>
      <c r="B131" s="40"/>
      <c r="C131" s="41"/>
      <c r="D131" s="231" t="s">
        <v>162</v>
      </c>
      <c r="E131" s="41"/>
      <c r="F131" s="232" t="s">
        <v>209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162</v>
      </c>
      <c r="AU131" s="18" t="s">
        <v>84</v>
      </c>
    </row>
    <row r="132" spans="1:65" s="2" customFormat="1" ht="16.5" customHeight="1">
      <c r="A132" s="39"/>
      <c r="B132" s="40"/>
      <c r="C132" s="213" t="s">
        <v>210</v>
      </c>
      <c r="D132" s="213" t="s">
        <v>154</v>
      </c>
      <c r="E132" s="214" t="s">
        <v>211</v>
      </c>
      <c r="F132" s="215" t="s">
        <v>212</v>
      </c>
      <c r="G132" s="216" t="s">
        <v>206</v>
      </c>
      <c r="H132" s="217">
        <v>0.02494</v>
      </c>
      <c r="I132" s="218"/>
      <c r="J132" s="219">
        <f>ROUND(I132*H132,2)</f>
        <v>0</v>
      </c>
      <c r="K132" s="215" t="s">
        <v>158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91</v>
      </c>
      <c r="AT132" s="224" t="s">
        <v>154</v>
      </c>
      <c r="AU132" s="224" t="s">
        <v>84</v>
      </c>
      <c r="AY132" s="18" t="s">
        <v>152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84</v>
      </c>
      <c r="BK132" s="225">
        <f>ROUND(I132*H132,2)</f>
        <v>0</v>
      </c>
      <c r="BL132" s="18" t="s">
        <v>91</v>
      </c>
      <c r="BM132" s="224" t="s">
        <v>213</v>
      </c>
    </row>
    <row r="133" spans="1:47" s="2" customFormat="1" ht="12">
      <c r="A133" s="39"/>
      <c r="B133" s="40"/>
      <c r="C133" s="41"/>
      <c r="D133" s="226" t="s">
        <v>160</v>
      </c>
      <c r="E133" s="41"/>
      <c r="F133" s="227" t="s">
        <v>214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160</v>
      </c>
      <c r="AU133" s="18" t="s">
        <v>84</v>
      </c>
    </row>
    <row r="134" spans="1:47" s="2" customFormat="1" ht="12">
      <c r="A134" s="39"/>
      <c r="B134" s="40"/>
      <c r="C134" s="41"/>
      <c r="D134" s="231" t="s">
        <v>162</v>
      </c>
      <c r="E134" s="41"/>
      <c r="F134" s="232" t="s">
        <v>215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162</v>
      </c>
      <c r="AU134" s="18" t="s">
        <v>84</v>
      </c>
    </row>
    <row r="135" spans="1:65" s="2" customFormat="1" ht="21.75" customHeight="1">
      <c r="A135" s="39"/>
      <c r="B135" s="40"/>
      <c r="C135" s="213" t="s">
        <v>216</v>
      </c>
      <c r="D135" s="213" t="s">
        <v>154</v>
      </c>
      <c r="E135" s="214" t="s">
        <v>217</v>
      </c>
      <c r="F135" s="215" t="s">
        <v>218</v>
      </c>
      <c r="G135" s="216" t="s">
        <v>206</v>
      </c>
      <c r="H135" s="217">
        <v>0.02494</v>
      </c>
      <c r="I135" s="218"/>
      <c r="J135" s="219">
        <f>ROUND(I135*H135,2)</f>
        <v>0</v>
      </c>
      <c r="K135" s="215" t="s">
        <v>158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84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219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220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84</v>
      </c>
    </row>
    <row r="137" spans="1:47" s="2" customFormat="1" ht="12">
      <c r="A137" s="39"/>
      <c r="B137" s="40"/>
      <c r="C137" s="41"/>
      <c r="D137" s="231" t="s">
        <v>162</v>
      </c>
      <c r="E137" s="41"/>
      <c r="F137" s="232" t="s">
        <v>221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162</v>
      </c>
      <c r="AU137" s="18" t="s">
        <v>84</v>
      </c>
    </row>
    <row r="138" spans="1:65" s="2" customFormat="1" ht="16.5" customHeight="1">
      <c r="A138" s="39"/>
      <c r="B138" s="40"/>
      <c r="C138" s="213" t="s">
        <v>222</v>
      </c>
      <c r="D138" s="213" t="s">
        <v>154</v>
      </c>
      <c r="E138" s="214" t="s">
        <v>223</v>
      </c>
      <c r="F138" s="215" t="s">
        <v>224</v>
      </c>
      <c r="G138" s="216" t="s">
        <v>206</v>
      </c>
      <c r="H138" s="217">
        <v>0.02494</v>
      </c>
      <c r="I138" s="218"/>
      <c r="J138" s="219">
        <f>ROUND(I138*H138,2)</f>
        <v>0</v>
      </c>
      <c r="K138" s="215" t="s">
        <v>158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91</v>
      </c>
      <c r="AT138" s="224" t="s">
        <v>154</v>
      </c>
      <c r="AU138" s="224" t="s">
        <v>84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84</v>
      </c>
      <c r="BK138" s="225">
        <f>ROUND(I138*H138,2)</f>
        <v>0</v>
      </c>
      <c r="BL138" s="18" t="s">
        <v>91</v>
      </c>
      <c r="BM138" s="224" t="s">
        <v>225</v>
      </c>
    </row>
    <row r="139" spans="1:47" s="2" customFormat="1" ht="12">
      <c r="A139" s="39"/>
      <c r="B139" s="40"/>
      <c r="C139" s="41"/>
      <c r="D139" s="226" t="s">
        <v>160</v>
      </c>
      <c r="E139" s="41"/>
      <c r="F139" s="227" t="s">
        <v>226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160</v>
      </c>
      <c r="AU139" s="18" t="s">
        <v>84</v>
      </c>
    </row>
    <row r="140" spans="1:47" s="2" customFormat="1" ht="12">
      <c r="A140" s="39"/>
      <c r="B140" s="40"/>
      <c r="C140" s="41"/>
      <c r="D140" s="231" t="s">
        <v>162</v>
      </c>
      <c r="E140" s="41"/>
      <c r="F140" s="232" t="s">
        <v>227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162</v>
      </c>
      <c r="AU140" s="18" t="s">
        <v>84</v>
      </c>
    </row>
    <row r="141" spans="1:65" s="2" customFormat="1" ht="16.5" customHeight="1">
      <c r="A141" s="39"/>
      <c r="B141" s="40"/>
      <c r="C141" s="213" t="s">
        <v>228</v>
      </c>
      <c r="D141" s="213" t="s">
        <v>154</v>
      </c>
      <c r="E141" s="214" t="s">
        <v>229</v>
      </c>
      <c r="F141" s="215" t="s">
        <v>230</v>
      </c>
      <c r="G141" s="216" t="s">
        <v>206</v>
      </c>
      <c r="H141" s="217">
        <v>10.6822</v>
      </c>
      <c r="I141" s="218"/>
      <c r="J141" s="219">
        <f>ROUND(I141*H141,2)</f>
        <v>0</v>
      </c>
      <c r="K141" s="215" t="s">
        <v>158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84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231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232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84</v>
      </c>
    </row>
    <row r="143" spans="1:47" s="2" customFormat="1" ht="12">
      <c r="A143" s="39"/>
      <c r="B143" s="40"/>
      <c r="C143" s="41"/>
      <c r="D143" s="231" t="s">
        <v>162</v>
      </c>
      <c r="E143" s="41"/>
      <c r="F143" s="232" t="s">
        <v>233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162</v>
      </c>
      <c r="AU143" s="18" t="s">
        <v>84</v>
      </c>
    </row>
    <row r="144" spans="1:65" s="2" customFormat="1" ht="21.75" customHeight="1">
      <c r="A144" s="39"/>
      <c r="B144" s="40"/>
      <c r="C144" s="213" t="s">
        <v>8</v>
      </c>
      <c r="D144" s="213" t="s">
        <v>154</v>
      </c>
      <c r="E144" s="214" t="s">
        <v>234</v>
      </c>
      <c r="F144" s="215" t="s">
        <v>235</v>
      </c>
      <c r="G144" s="216" t="s">
        <v>206</v>
      </c>
      <c r="H144" s="217">
        <v>1.06822</v>
      </c>
      <c r="I144" s="218"/>
      <c r="J144" s="219">
        <f>ROUND(I144*H144,2)</f>
        <v>0</v>
      </c>
      <c r="K144" s="215" t="s">
        <v>158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91</v>
      </c>
      <c r="AT144" s="224" t="s">
        <v>154</v>
      </c>
      <c r="AU144" s="224" t="s">
        <v>84</v>
      </c>
      <c r="AY144" s="18" t="s">
        <v>152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84</v>
      </c>
      <c r="BK144" s="225">
        <f>ROUND(I144*H144,2)</f>
        <v>0</v>
      </c>
      <c r="BL144" s="18" t="s">
        <v>91</v>
      </c>
      <c r="BM144" s="224" t="s">
        <v>236</v>
      </c>
    </row>
    <row r="145" spans="1:47" s="2" customFormat="1" ht="12">
      <c r="A145" s="39"/>
      <c r="B145" s="40"/>
      <c r="C145" s="41"/>
      <c r="D145" s="226" t="s">
        <v>160</v>
      </c>
      <c r="E145" s="41"/>
      <c r="F145" s="227" t="s">
        <v>237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160</v>
      </c>
      <c r="AU145" s="18" t="s">
        <v>84</v>
      </c>
    </row>
    <row r="146" spans="1:47" s="2" customFormat="1" ht="12">
      <c r="A146" s="39"/>
      <c r="B146" s="40"/>
      <c r="C146" s="41"/>
      <c r="D146" s="231" t="s">
        <v>162</v>
      </c>
      <c r="E146" s="41"/>
      <c r="F146" s="232" t="s">
        <v>238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162</v>
      </c>
      <c r="AU146" s="18" t="s">
        <v>84</v>
      </c>
    </row>
    <row r="147" spans="1:63" s="12" customFormat="1" ht="22.8" customHeight="1">
      <c r="A147" s="12"/>
      <c r="B147" s="197"/>
      <c r="C147" s="198"/>
      <c r="D147" s="199" t="s">
        <v>72</v>
      </c>
      <c r="E147" s="211" t="s">
        <v>239</v>
      </c>
      <c r="F147" s="211" t="s">
        <v>240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SUM(P148:P150)</f>
        <v>0</v>
      </c>
      <c r="Q147" s="205"/>
      <c r="R147" s="206">
        <f>SUM(R148:R150)</f>
        <v>0</v>
      </c>
      <c r="S147" s="205"/>
      <c r="T147" s="207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77</v>
      </c>
      <c r="AT147" s="209" t="s">
        <v>72</v>
      </c>
      <c r="AU147" s="209" t="s">
        <v>77</v>
      </c>
      <c r="AY147" s="208" t="s">
        <v>152</v>
      </c>
      <c r="BK147" s="210">
        <f>SUM(BK148:BK150)</f>
        <v>0</v>
      </c>
    </row>
    <row r="148" spans="1:65" s="2" customFormat="1" ht="16.5" customHeight="1">
      <c r="A148" s="39"/>
      <c r="B148" s="40"/>
      <c r="C148" s="213" t="s">
        <v>241</v>
      </c>
      <c r="D148" s="213" t="s">
        <v>154</v>
      </c>
      <c r="E148" s="214" t="s">
        <v>242</v>
      </c>
      <c r="F148" s="215" t="s">
        <v>243</v>
      </c>
      <c r="G148" s="216" t="s">
        <v>206</v>
      </c>
      <c r="H148" s="217">
        <v>0.73743</v>
      </c>
      <c r="I148" s="218"/>
      <c r="J148" s="219">
        <f>ROUND(I148*H148,2)</f>
        <v>0</v>
      </c>
      <c r="K148" s="215" t="s">
        <v>158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91</v>
      </c>
      <c r="AT148" s="224" t="s">
        <v>154</v>
      </c>
      <c r="AU148" s="224" t="s">
        <v>84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84</v>
      </c>
      <c r="BK148" s="225">
        <f>ROUND(I148*H148,2)</f>
        <v>0</v>
      </c>
      <c r="BL148" s="18" t="s">
        <v>91</v>
      </c>
      <c r="BM148" s="224" t="s">
        <v>244</v>
      </c>
    </row>
    <row r="149" spans="1:47" s="2" customFormat="1" ht="12">
      <c r="A149" s="39"/>
      <c r="B149" s="40"/>
      <c r="C149" s="41"/>
      <c r="D149" s="226" t="s">
        <v>160</v>
      </c>
      <c r="E149" s="41"/>
      <c r="F149" s="227" t="s">
        <v>245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160</v>
      </c>
      <c r="AU149" s="18" t="s">
        <v>84</v>
      </c>
    </row>
    <row r="150" spans="1:47" s="2" customFormat="1" ht="12">
      <c r="A150" s="39"/>
      <c r="B150" s="40"/>
      <c r="C150" s="41"/>
      <c r="D150" s="231" t="s">
        <v>162</v>
      </c>
      <c r="E150" s="41"/>
      <c r="F150" s="232" t="s">
        <v>246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162</v>
      </c>
      <c r="AU150" s="18" t="s">
        <v>84</v>
      </c>
    </row>
    <row r="151" spans="1:63" s="12" customFormat="1" ht="25.9" customHeight="1">
      <c r="A151" s="12"/>
      <c r="B151" s="197"/>
      <c r="C151" s="198"/>
      <c r="D151" s="199" t="s">
        <v>72</v>
      </c>
      <c r="E151" s="200" t="s">
        <v>247</v>
      </c>
      <c r="F151" s="200" t="s">
        <v>248</v>
      </c>
      <c r="G151" s="198"/>
      <c r="H151" s="198"/>
      <c r="I151" s="201"/>
      <c r="J151" s="202">
        <f>BK151</f>
        <v>0</v>
      </c>
      <c r="K151" s="198"/>
      <c r="L151" s="203"/>
      <c r="M151" s="204"/>
      <c r="N151" s="205"/>
      <c r="O151" s="205"/>
      <c r="P151" s="206">
        <f>P152+P164+P169+P194</f>
        <v>0</v>
      </c>
      <c r="Q151" s="205"/>
      <c r="R151" s="206">
        <f>R152+R164+R169+R194</f>
        <v>1.0782234</v>
      </c>
      <c r="S151" s="205"/>
      <c r="T151" s="207">
        <f>T152+T164+T169+T194</f>
        <v>0.024941205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84</v>
      </c>
      <c r="AT151" s="209" t="s">
        <v>72</v>
      </c>
      <c r="AU151" s="209" t="s">
        <v>73</v>
      </c>
      <c r="AY151" s="208" t="s">
        <v>152</v>
      </c>
      <c r="BK151" s="210">
        <f>BK152+BK164+BK169+BK194</f>
        <v>0</v>
      </c>
    </row>
    <row r="152" spans="1:63" s="12" customFormat="1" ht="22.8" customHeight="1">
      <c r="A152" s="12"/>
      <c r="B152" s="197"/>
      <c r="C152" s="198"/>
      <c r="D152" s="199" t="s">
        <v>72</v>
      </c>
      <c r="E152" s="211" t="s">
        <v>249</v>
      </c>
      <c r="F152" s="211" t="s">
        <v>250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SUM(P153:P163)</f>
        <v>0</v>
      </c>
      <c r="Q152" s="205"/>
      <c r="R152" s="206">
        <f>SUM(R153:R163)</f>
        <v>0.009000000000000001</v>
      </c>
      <c r="S152" s="205"/>
      <c r="T152" s="207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84</v>
      </c>
      <c r="AT152" s="209" t="s">
        <v>72</v>
      </c>
      <c r="AU152" s="209" t="s">
        <v>77</v>
      </c>
      <c r="AY152" s="208" t="s">
        <v>152</v>
      </c>
      <c r="BK152" s="210">
        <f>SUM(BK153:BK163)</f>
        <v>0</v>
      </c>
    </row>
    <row r="153" spans="1:65" s="2" customFormat="1" ht="16.5" customHeight="1">
      <c r="A153" s="39"/>
      <c r="B153" s="40"/>
      <c r="C153" s="213" t="s">
        <v>251</v>
      </c>
      <c r="D153" s="213" t="s">
        <v>154</v>
      </c>
      <c r="E153" s="214" t="s">
        <v>252</v>
      </c>
      <c r="F153" s="215" t="s">
        <v>253</v>
      </c>
      <c r="G153" s="216" t="s">
        <v>254</v>
      </c>
      <c r="H153" s="217">
        <v>60</v>
      </c>
      <c r="I153" s="218"/>
      <c r="J153" s="219">
        <f>ROUND(I153*H153,2)</f>
        <v>0</v>
      </c>
      <c r="K153" s="215" t="s">
        <v>158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241</v>
      </c>
      <c r="AT153" s="224" t="s">
        <v>154</v>
      </c>
      <c r="AU153" s="224" t="s">
        <v>84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84</v>
      </c>
      <c r="BK153" s="225">
        <f>ROUND(I153*H153,2)</f>
        <v>0</v>
      </c>
      <c r="BL153" s="18" t="s">
        <v>241</v>
      </c>
      <c r="BM153" s="224" t="s">
        <v>255</v>
      </c>
    </row>
    <row r="154" spans="1:47" s="2" customFormat="1" ht="12">
      <c r="A154" s="39"/>
      <c r="B154" s="40"/>
      <c r="C154" s="41"/>
      <c r="D154" s="226" t="s">
        <v>160</v>
      </c>
      <c r="E154" s="41"/>
      <c r="F154" s="227" t="s">
        <v>256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160</v>
      </c>
      <c r="AU154" s="18" t="s">
        <v>84</v>
      </c>
    </row>
    <row r="155" spans="1:47" s="2" customFormat="1" ht="12">
      <c r="A155" s="39"/>
      <c r="B155" s="40"/>
      <c r="C155" s="41"/>
      <c r="D155" s="231" t="s">
        <v>162</v>
      </c>
      <c r="E155" s="41"/>
      <c r="F155" s="232" t="s">
        <v>257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162</v>
      </c>
      <c r="AU155" s="18" t="s">
        <v>84</v>
      </c>
    </row>
    <row r="156" spans="1:65" s="2" customFormat="1" ht="16.5" customHeight="1">
      <c r="A156" s="39"/>
      <c r="B156" s="40"/>
      <c r="C156" s="244" t="s">
        <v>258</v>
      </c>
      <c r="D156" s="244" t="s">
        <v>259</v>
      </c>
      <c r="E156" s="245" t="s">
        <v>260</v>
      </c>
      <c r="F156" s="246" t="s">
        <v>261</v>
      </c>
      <c r="G156" s="247" t="s">
        <v>254</v>
      </c>
      <c r="H156" s="248">
        <v>60</v>
      </c>
      <c r="I156" s="249"/>
      <c r="J156" s="250">
        <f>ROUND(I156*H156,2)</f>
        <v>0</v>
      </c>
      <c r="K156" s="246" t="s">
        <v>19</v>
      </c>
      <c r="L156" s="251"/>
      <c r="M156" s="252" t="s">
        <v>19</v>
      </c>
      <c r="N156" s="253" t="s">
        <v>45</v>
      </c>
      <c r="O156" s="85"/>
      <c r="P156" s="222">
        <f>O156*H156</f>
        <v>0</v>
      </c>
      <c r="Q156" s="222">
        <v>5E-05</v>
      </c>
      <c r="R156" s="222">
        <f>Q156*H156</f>
        <v>0.003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262</v>
      </c>
      <c r="AT156" s="224" t="s">
        <v>259</v>
      </c>
      <c r="AU156" s="224" t="s">
        <v>84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84</v>
      </c>
      <c r="BK156" s="225">
        <f>ROUND(I156*H156,2)</f>
        <v>0</v>
      </c>
      <c r="BL156" s="18" t="s">
        <v>241</v>
      </c>
      <c r="BM156" s="224" t="s">
        <v>263</v>
      </c>
    </row>
    <row r="157" spans="1:47" s="2" customFormat="1" ht="12">
      <c r="A157" s="39"/>
      <c r="B157" s="40"/>
      <c r="C157" s="41"/>
      <c r="D157" s="226" t="s">
        <v>160</v>
      </c>
      <c r="E157" s="41"/>
      <c r="F157" s="227" t="s">
        <v>264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160</v>
      </c>
      <c r="AU157" s="18" t="s">
        <v>84</v>
      </c>
    </row>
    <row r="158" spans="1:65" s="2" customFormat="1" ht="16.5" customHeight="1">
      <c r="A158" s="39"/>
      <c r="B158" s="40"/>
      <c r="C158" s="213" t="s">
        <v>265</v>
      </c>
      <c r="D158" s="213" t="s">
        <v>154</v>
      </c>
      <c r="E158" s="214" t="s">
        <v>266</v>
      </c>
      <c r="F158" s="215" t="s">
        <v>267</v>
      </c>
      <c r="G158" s="216" t="s">
        <v>254</v>
      </c>
      <c r="H158" s="217">
        <v>120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241</v>
      </c>
      <c r="AT158" s="224" t="s">
        <v>154</v>
      </c>
      <c r="AU158" s="224" t="s">
        <v>84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84</v>
      </c>
      <c r="BK158" s="225">
        <f>ROUND(I158*H158,2)</f>
        <v>0</v>
      </c>
      <c r="BL158" s="18" t="s">
        <v>241</v>
      </c>
      <c r="BM158" s="224" t="s">
        <v>268</v>
      </c>
    </row>
    <row r="159" spans="1:47" s="2" customFormat="1" ht="12">
      <c r="A159" s="39"/>
      <c r="B159" s="40"/>
      <c r="C159" s="41"/>
      <c r="D159" s="226" t="s">
        <v>160</v>
      </c>
      <c r="E159" s="41"/>
      <c r="F159" s="227" t="s">
        <v>269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160</v>
      </c>
      <c r="AU159" s="18" t="s">
        <v>84</v>
      </c>
    </row>
    <row r="160" spans="1:47" s="2" customFormat="1" ht="12">
      <c r="A160" s="39"/>
      <c r="B160" s="40"/>
      <c r="C160" s="41"/>
      <c r="D160" s="231" t="s">
        <v>162</v>
      </c>
      <c r="E160" s="41"/>
      <c r="F160" s="232" t="s">
        <v>270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162</v>
      </c>
      <c r="AU160" s="18" t="s">
        <v>84</v>
      </c>
    </row>
    <row r="161" spans="1:65" s="2" customFormat="1" ht="16.5" customHeight="1">
      <c r="A161" s="39"/>
      <c r="B161" s="40"/>
      <c r="C161" s="244" t="s">
        <v>271</v>
      </c>
      <c r="D161" s="244" t="s">
        <v>259</v>
      </c>
      <c r="E161" s="245" t="s">
        <v>272</v>
      </c>
      <c r="F161" s="246" t="s">
        <v>273</v>
      </c>
      <c r="G161" s="247" t="s">
        <v>254</v>
      </c>
      <c r="H161" s="248">
        <v>60</v>
      </c>
      <c r="I161" s="249"/>
      <c r="J161" s="250">
        <f>ROUND(I161*H161,2)</f>
        <v>0</v>
      </c>
      <c r="K161" s="246" t="s">
        <v>158</v>
      </c>
      <c r="L161" s="251"/>
      <c r="M161" s="252" t="s">
        <v>19</v>
      </c>
      <c r="N161" s="253" t="s">
        <v>45</v>
      </c>
      <c r="O161" s="85"/>
      <c r="P161" s="222">
        <f>O161*H161</f>
        <v>0</v>
      </c>
      <c r="Q161" s="222">
        <v>0.0001</v>
      </c>
      <c r="R161" s="222">
        <f>Q161*H161</f>
        <v>0.006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262</v>
      </c>
      <c r="AT161" s="224" t="s">
        <v>259</v>
      </c>
      <c r="AU161" s="224" t="s">
        <v>84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241</v>
      </c>
      <c r="BM161" s="224" t="s">
        <v>274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273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84</v>
      </c>
    </row>
    <row r="163" spans="1:47" s="2" customFormat="1" ht="12">
      <c r="A163" s="39"/>
      <c r="B163" s="40"/>
      <c r="C163" s="41"/>
      <c r="D163" s="231" t="s">
        <v>162</v>
      </c>
      <c r="E163" s="41"/>
      <c r="F163" s="232" t="s">
        <v>275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162</v>
      </c>
      <c r="AU163" s="18" t="s">
        <v>84</v>
      </c>
    </row>
    <row r="164" spans="1:63" s="12" customFormat="1" ht="22.8" customHeight="1">
      <c r="A164" s="12"/>
      <c r="B164" s="197"/>
      <c r="C164" s="198"/>
      <c r="D164" s="199" t="s">
        <v>72</v>
      </c>
      <c r="E164" s="211" t="s">
        <v>276</v>
      </c>
      <c r="F164" s="211" t="s">
        <v>277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SUM(P165:P168)</f>
        <v>0</v>
      </c>
      <c r="Q164" s="205"/>
      <c r="R164" s="206">
        <f>SUM(R165:R168)</f>
        <v>0.006719999999999999</v>
      </c>
      <c r="S164" s="205"/>
      <c r="T164" s="207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84</v>
      </c>
      <c r="AT164" s="209" t="s">
        <v>72</v>
      </c>
      <c r="AU164" s="209" t="s">
        <v>77</v>
      </c>
      <c r="AY164" s="208" t="s">
        <v>152</v>
      </c>
      <c r="BK164" s="210">
        <f>SUM(BK165:BK168)</f>
        <v>0</v>
      </c>
    </row>
    <row r="165" spans="1:65" s="2" customFormat="1" ht="16.5" customHeight="1">
      <c r="A165" s="39"/>
      <c r="B165" s="40"/>
      <c r="C165" s="213" t="s">
        <v>278</v>
      </c>
      <c r="D165" s="213" t="s">
        <v>154</v>
      </c>
      <c r="E165" s="214" t="s">
        <v>279</v>
      </c>
      <c r="F165" s="215" t="s">
        <v>280</v>
      </c>
      <c r="G165" s="216" t="s">
        <v>281</v>
      </c>
      <c r="H165" s="217">
        <v>24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0.00014</v>
      </c>
      <c r="R165" s="222">
        <f>Q165*H165</f>
        <v>0.0033599999999999997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241</v>
      </c>
      <c r="AT165" s="224" t="s">
        <v>154</v>
      </c>
      <c r="AU165" s="224" t="s">
        <v>84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241</v>
      </c>
      <c r="BM165" s="224" t="s">
        <v>282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283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84</v>
      </c>
    </row>
    <row r="167" spans="1:65" s="2" customFormat="1" ht="16.5" customHeight="1">
      <c r="A167" s="39"/>
      <c r="B167" s="40"/>
      <c r="C167" s="213" t="s">
        <v>284</v>
      </c>
      <c r="D167" s="213" t="s">
        <v>154</v>
      </c>
      <c r="E167" s="214" t="s">
        <v>285</v>
      </c>
      <c r="F167" s="215" t="s">
        <v>286</v>
      </c>
      <c r="G167" s="216" t="s">
        <v>281</v>
      </c>
      <c r="H167" s="217">
        <v>24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0.00014</v>
      </c>
      <c r="R167" s="222">
        <f>Q167*H167</f>
        <v>0.0033599999999999997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241</v>
      </c>
      <c r="AT167" s="224" t="s">
        <v>154</v>
      </c>
      <c r="AU167" s="224" t="s">
        <v>84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84</v>
      </c>
      <c r="BK167" s="225">
        <f>ROUND(I167*H167,2)</f>
        <v>0</v>
      </c>
      <c r="BL167" s="18" t="s">
        <v>241</v>
      </c>
      <c r="BM167" s="224" t="s">
        <v>287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283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84</v>
      </c>
    </row>
    <row r="169" spans="1:63" s="12" customFormat="1" ht="22.8" customHeight="1">
      <c r="A169" s="12"/>
      <c r="B169" s="197"/>
      <c r="C169" s="198"/>
      <c r="D169" s="199" t="s">
        <v>72</v>
      </c>
      <c r="E169" s="211" t="s">
        <v>288</v>
      </c>
      <c r="F169" s="211" t="s">
        <v>289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SUM(P170:P193)</f>
        <v>0</v>
      </c>
      <c r="Q169" s="205"/>
      <c r="R169" s="206">
        <f>SUM(R170:R193)</f>
        <v>1.0625034</v>
      </c>
      <c r="S169" s="205"/>
      <c r="T169" s="207">
        <f>SUM(T170:T193)</f>
        <v>0.024941205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84</v>
      </c>
      <c r="AT169" s="209" t="s">
        <v>72</v>
      </c>
      <c r="AU169" s="209" t="s">
        <v>77</v>
      </c>
      <c r="AY169" s="208" t="s">
        <v>152</v>
      </c>
      <c r="BK169" s="210">
        <f>SUM(BK170:BK193)</f>
        <v>0</v>
      </c>
    </row>
    <row r="170" spans="1:65" s="2" customFormat="1" ht="16.5" customHeight="1">
      <c r="A170" s="39"/>
      <c r="B170" s="40"/>
      <c r="C170" s="213" t="s">
        <v>290</v>
      </c>
      <c r="D170" s="213" t="s">
        <v>154</v>
      </c>
      <c r="E170" s="214" t="s">
        <v>291</v>
      </c>
      <c r="F170" s="215" t="s">
        <v>292</v>
      </c>
      <c r="G170" s="216" t="s">
        <v>157</v>
      </c>
      <c r="H170" s="217">
        <v>80.4555</v>
      </c>
      <c r="I170" s="218"/>
      <c r="J170" s="219">
        <f>ROUND(I170*H170,2)</f>
        <v>0</v>
      </c>
      <c r="K170" s="215" t="s">
        <v>158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0.001</v>
      </c>
      <c r="R170" s="222">
        <f>Q170*H170</f>
        <v>0.0804555</v>
      </c>
      <c r="S170" s="222">
        <v>0.00031</v>
      </c>
      <c r="T170" s="223">
        <f>S170*H170</f>
        <v>0.024941205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241</v>
      </c>
      <c r="AT170" s="224" t="s">
        <v>154</v>
      </c>
      <c r="AU170" s="224" t="s">
        <v>84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241</v>
      </c>
      <c r="BM170" s="224" t="s">
        <v>293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294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84</v>
      </c>
    </row>
    <row r="172" spans="1:47" s="2" customFormat="1" ht="12">
      <c r="A172" s="39"/>
      <c r="B172" s="40"/>
      <c r="C172" s="41"/>
      <c r="D172" s="231" t="s">
        <v>162</v>
      </c>
      <c r="E172" s="41"/>
      <c r="F172" s="232" t="s">
        <v>295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162</v>
      </c>
      <c r="AU172" s="18" t="s">
        <v>84</v>
      </c>
    </row>
    <row r="173" spans="1:65" s="2" customFormat="1" ht="21.75" customHeight="1">
      <c r="A173" s="39"/>
      <c r="B173" s="40"/>
      <c r="C173" s="213" t="s">
        <v>296</v>
      </c>
      <c r="D173" s="213" t="s">
        <v>154</v>
      </c>
      <c r="E173" s="214" t="s">
        <v>297</v>
      </c>
      <c r="F173" s="215" t="s">
        <v>298</v>
      </c>
      <c r="G173" s="216" t="s">
        <v>254</v>
      </c>
      <c r="H173" s="217">
        <v>20</v>
      </c>
      <c r="I173" s="218"/>
      <c r="J173" s="219">
        <f>ROUND(I173*H173,2)</f>
        <v>0</v>
      </c>
      <c r="K173" s="215" t="s">
        <v>158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0.00048</v>
      </c>
      <c r="R173" s="222">
        <f>Q173*H173</f>
        <v>0.009600000000000001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241</v>
      </c>
      <c r="AT173" s="224" t="s">
        <v>154</v>
      </c>
      <c r="AU173" s="224" t="s">
        <v>84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84</v>
      </c>
      <c r="BK173" s="225">
        <f>ROUND(I173*H173,2)</f>
        <v>0</v>
      </c>
      <c r="BL173" s="18" t="s">
        <v>241</v>
      </c>
      <c r="BM173" s="224" t="s">
        <v>299</v>
      </c>
    </row>
    <row r="174" spans="1:47" s="2" customFormat="1" ht="12">
      <c r="A174" s="39"/>
      <c r="B174" s="40"/>
      <c r="C174" s="41"/>
      <c r="D174" s="226" t="s">
        <v>160</v>
      </c>
      <c r="E174" s="41"/>
      <c r="F174" s="227" t="s">
        <v>300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160</v>
      </c>
      <c r="AU174" s="18" t="s">
        <v>84</v>
      </c>
    </row>
    <row r="175" spans="1:47" s="2" customFormat="1" ht="12">
      <c r="A175" s="39"/>
      <c r="B175" s="40"/>
      <c r="C175" s="41"/>
      <c r="D175" s="231" t="s">
        <v>162</v>
      </c>
      <c r="E175" s="41"/>
      <c r="F175" s="232" t="s">
        <v>301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162</v>
      </c>
      <c r="AU175" s="18" t="s">
        <v>84</v>
      </c>
    </row>
    <row r="176" spans="1:65" s="2" customFormat="1" ht="21.75" customHeight="1">
      <c r="A176" s="39"/>
      <c r="B176" s="40"/>
      <c r="C176" s="213" t="s">
        <v>302</v>
      </c>
      <c r="D176" s="213" t="s">
        <v>154</v>
      </c>
      <c r="E176" s="214" t="s">
        <v>303</v>
      </c>
      <c r="F176" s="215" t="s">
        <v>304</v>
      </c>
      <c r="G176" s="216" t="s">
        <v>254</v>
      </c>
      <c r="H176" s="217">
        <v>20</v>
      </c>
      <c r="I176" s="218"/>
      <c r="J176" s="219">
        <f>ROUND(I176*H176,2)</f>
        <v>0</v>
      </c>
      <c r="K176" s="215" t="s">
        <v>158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0.0024</v>
      </c>
      <c r="R176" s="222">
        <f>Q176*H176</f>
        <v>0.047999999999999994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241</v>
      </c>
      <c r="AT176" s="224" t="s">
        <v>154</v>
      </c>
      <c r="AU176" s="224" t="s">
        <v>84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241</v>
      </c>
      <c r="BM176" s="224" t="s">
        <v>305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306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84</v>
      </c>
    </row>
    <row r="178" spans="1:47" s="2" customFormat="1" ht="12">
      <c r="A178" s="39"/>
      <c r="B178" s="40"/>
      <c r="C178" s="41"/>
      <c r="D178" s="231" t="s">
        <v>162</v>
      </c>
      <c r="E178" s="41"/>
      <c r="F178" s="232" t="s">
        <v>307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162</v>
      </c>
      <c r="AU178" s="18" t="s">
        <v>84</v>
      </c>
    </row>
    <row r="179" spans="1:65" s="2" customFormat="1" ht="21.75" customHeight="1">
      <c r="A179" s="39"/>
      <c r="B179" s="40"/>
      <c r="C179" s="213" t="s">
        <v>308</v>
      </c>
      <c r="D179" s="213" t="s">
        <v>154</v>
      </c>
      <c r="E179" s="214" t="s">
        <v>309</v>
      </c>
      <c r="F179" s="215" t="s">
        <v>310</v>
      </c>
      <c r="G179" s="216" t="s">
        <v>254</v>
      </c>
      <c r="H179" s="217">
        <v>20</v>
      </c>
      <c r="I179" s="218"/>
      <c r="J179" s="219">
        <f>ROUND(I179*H179,2)</f>
        <v>0</v>
      </c>
      <c r="K179" s="215" t="s">
        <v>158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0.0048</v>
      </c>
      <c r="R179" s="222">
        <f>Q179*H179</f>
        <v>0.09599999999999999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241</v>
      </c>
      <c r="AT179" s="224" t="s">
        <v>154</v>
      </c>
      <c r="AU179" s="224" t="s">
        <v>84</v>
      </c>
      <c r="AY179" s="18" t="s">
        <v>152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84</v>
      </c>
      <c r="BK179" s="225">
        <f>ROUND(I179*H179,2)</f>
        <v>0</v>
      </c>
      <c r="BL179" s="18" t="s">
        <v>241</v>
      </c>
      <c r="BM179" s="224" t="s">
        <v>311</v>
      </c>
    </row>
    <row r="180" spans="1:47" s="2" customFormat="1" ht="12">
      <c r="A180" s="39"/>
      <c r="B180" s="40"/>
      <c r="C180" s="41"/>
      <c r="D180" s="226" t="s">
        <v>160</v>
      </c>
      <c r="E180" s="41"/>
      <c r="F180" s="227" t="s">
        <v>312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160</v>
      </c>
      <c r="AU180" s="18" t="s">
        <v>84</v>
      </c>
    </row>
    <row r="181" spans="1:47" s="2" customFormat="1" ht="12">
      <c r="A181" s="39"/>
      <c r="B181" s="40"/>
      <c r="C181" s="41"/>
      <c r="D181" s="231" t="s">
        <v>162</v>
      </c>
      <c r="E181" s="41"/>
      <c r="F181" s="232" t="s">
        <v>313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162</v>
      </c>
      <c r="AU181" s="18" t="s">
        <v>84</v>
      </c>
    </row>
    <row r="182" spans="1:65" s="2" customFormat="1" ht="21.75" customHeight="1">
      <c r="A182" s="39"/>
      <c r="B182" s="40"/>
      <c r="C182" s="213" t="s">
        <v>314</v>
      </c>
      <c r="D182" s="213" t="s">
        <v>154</v>
      </c>
      <c r="E182" s="214" t="s">
        <v>315</v>
      </c>
      <c r="F182" s="215" t="s">
        <v>316</v>
      </c>
      <c r="G182" s="216" t="s">
        <v>157</v>
      </c>
      <c r="H182" s="217">
        <v>1690.71</v>
      </c>
      <c r="I182" s="218"/>
      <c r="J182" s="219">
        <f>ROUND(I182*H182,2)</f>
        <v>0</v>
      </c>
      <c r="K182" s="215" t="s">
        <v>158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0.0002</v>
      </c>
      <c r="R182" s="222">
        <f>Q182*H182</f>
        <v>0.338142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241</v>
      </c>
      <c r="AT182" s="224" t="s">
        <v>154</v>
      </c>
      <c r="AU182" s="224" t="s">
        <v>84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241</v>
      </c>
      <c r="BM182" s="224" t="s">
        <v>317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318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84</v>
      </c>
    </row>
    <row r="184" spans="1:47" s="2" customFormat="1" ht="12">
      <c r="A184" s="39"/>
      <c r="B184" s="40"/>
      <c r="C184" s="41"/>
      <c r="D184" s="231" t="s">
        <v>162</v>
      </c>
      <c r="E184" s="41"/>
      <c r="F184" s="232" t="s">
        <v>319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162</v>
      </c>
      <c r="AU184" s="18" t="s">
        <v>84</v>
      </c>
    </row>
    <row r="185" spans="1:51" s="13" customFormat="1" ht="12">
      <c r="A185" s="13"/>
      <c r="B185" s="233"/>
      <c r="C185" s="234"/>
      <c r="D185" s="226" t="s">
        <v>164</v>
      </c>
      <c r="E185" s="235" t="s">
        <v>19</v>
      </c>
      <c r="F185" s="236" t="s">
        <v>320</v>
      </c>
      <c r="G185" s="234"/>
      <c r="H185" s="237">
        <v>1285.2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164</v>
      </c>
      <c r="AU185" s="243" t="s">
        <v>84</v>
      </c>
      <c r="AV185" s="13" t="s">
        <v>84</v>
      </c>
      <c r="AW185" s="13" t="s">
        <v>35</v>
      </c>
      <c r="AX185" s="13" t="s">
        <v>73</v>
      </c>
      <c r="AY185" s="243" t="s">
        <v>152</v>
      </c>
    </row>
    <row r="186" spans="1:51" s="13" customFormat="1" ht="12">
      <c r="A186" s="13"/>
      <c r="B186" s="233"/>
      <c r="C186" s="234"/>
      <c r="D186" s="226" t="s">
        <v>164</v>
      </c>
      <c r="E186" s="235" t="s">
        <v>19</v>
      </c>
      <c r="F186" s="236" t="s">
        <v>187</v>
      </c>
      <c r="G186" s="234"/>
      <c r="H186" s="237">
        <v>405.51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164</v>
      </c>
      <c r="AU186" s="243" t="s">
        <v>84</v>
      </c>
      <c r="AV186" s="13" t="s">
        <v>84</v>
      </c>
      <c r="AW186" s="13" t="s">
        <v>35</v>
      </c>
      <c r="AX186" s="13" t="s">
        <v>73</v>
      </c>
      <c r="AY186" s="243" t="s">
        <v>152</v>
      </c>
    </row>
    <row r="187" spans="1:51" s="14" customFormat="1" ht="12">
      <c r="A187" s="14"/>
      <c r="B187" s="254"/>
      <c r="C187" s="255"/>
      <c r="D187" s="226" t="s">
        <v>164</v>
      </c>
      <c r="E187" s="256" t="s">
        <v>19</v>
      </c>
      <c r="F187" s="257" t="s">
        <v>321</v>
      </c>
      <c r="G187" s="255"/>
      <c r="H187" s="258">
        <v>1690.71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164</v>
      </c>
      <c r="AU187" s="264" t="s">
        <v>84</v>
      </c>
      <c r="AV187" s="14" t="s">
        <v>91</v>
      </c>
      <c r="AW187" s="14" t="s">
        <v>35</v>
      </c>
      <c r="AX187" s="14" t="s">
        <v>77</v>
      </c>
      <c r="AY187" s="264" t="s">
        <v>152</v>
      </c>
    </row>
    <row r="188" spans="1:65" s="2" customFormat="1" ht="21.75" customHeight="1">
      <c r="A188" s="39"/>
      <c r="B188" s="40"/>
      <c r="C188" s="213" t="s">
        <v>322</v>
      </c>
      <c r="D188" s="213" t="s">
        <v>154</v>
      </c>
      <c r="E188" s="214" t="s">
        <v>323</v>
      </c>
      <c r="F188" s="215" t="s">
        <v>324</v>
      </c>
      <c r="G188" s="216" t="s">
        <v>157</v>
      </c>
      <c r="H188" s="217">
        <v>1690.71</v>
      </c>
      <c r="I188" s="218"/>
      <c r="J188" s="219">
        <f>ROUND(I188*H188,2)</f>
        <v>0</v>
      </c>
      <c r="K188" s="215" t="s">
        <v>158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0.00029</v>
      </c>
      <c r="R188" s="222">
        <f>Q188*H188</f>
        <v>0.4903059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241</v>
      </c>
      <c r="AT188" s="224" t="s">
        <v>154</v>
      </c>
      <c r="AU188" s="224" t="s">
        <v>84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84</v>
      </c>
      <c r="BK188" s="225">
        <f>ROUND(I188*H188,2)</f>
        <v>0</v>
      </c>
      <c r="BL188" s="18" t="s">
        <v>241</v>
      </c>
      <c r="BM188" s="224" t="s">
        <v>325</v>
      </c>
    </row>
    <row r="189" spans="1:47" s="2" customFormat="1" ht="12">
      <c r="A189" s="39"/>
      <c r="B189" s="40"/>
      <c r="C189" s="41"/>
      <c r="D189" s="226" t="s">
        <v>160</v>
      </c>
      <c r="E189" s="41"/>
      <c r="F189" s="227" t="s">
        <v>326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84</v>
      </c>
    </row>
    <row r="190" spans="1:47" s="2" customFormat="1" ht="12">
      <c r="A190" s="39"/>
      <c r="B190" s="40"/>
      <c r="C190" s="41"/>
      <c r="D190" s="231" t="s">
        <v>162</v>
      </c>
      <c r="E190" s="41"/>
      <c r="F190" s="232" t="s">
        <v>327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162</v>
      </c>
      <c r="AU190" s="18" t="s">
        <v>84</v>
      </c>
    </row>
    <row r="191" spans="1:51" s="13" customFormat="1" ht="12">
      <c r="A191" s="13"/>
      <c r="B191" s="233"/>
      <c r="C191" s="234"/>
      <c r="D191" s="226" t="s">
        <v>164</v>
      </c>
      <c r="E191" s="235" t="s">
        <v>19</v>
      </c>
      <c r="F191" s="236" t="s">
        <v>320</v>
      </c>
      <c r="G191" s="234"/>
      <c r="H191" s="237">
        <v>1285.2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164</v>
      </c>
      <c r="AU191" s="243" t="s">
        <v>84</v>
      </c>
      <c r="AV191" s="13" t="s">
        <v>84</v>
      </c>
      <c r="AW191" s="13" t="s">
        <v>35</v>
      </c>
      <c r="AX191" s="13" t="s">
        <v>73</v>
      </c>
      <c r="AY191" s="243" t="s">
        <v>152</v>
      </c>
    </row>
    <row r="192" spans="1:51" s="13" customFormat="1" ht="12">
      <c r="A192" s="13"/>
      <c r="B192" s="233"/>
      <c r="C192" s="234"/>
      <c r="D192" s="226" t="s">
        <v>164</v>
      </c>
      <c r="E192" s="235" t="s">
        <v>19</v>
      </c>
      <c r="F192" s="236" t="s">
        <v>187</v>
      </c>
      <c r="G192" s="234"/>
      <c r="H192" s="237">
        <v>405.51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164</v>
      </c>
      <c r="AU192" s="243" t="s">
        <v>84</v>
      </c>
      <c r="AV192" s="13" t="s">
        <v>84</v>
      </c>
      <c r="AW192" s="13" t="s">
        <v>35</v>
      </c>
      <c r="AX192" s="13" t="s">
        <v>73</v>
      </c>
      <c r="AY192" s="243" t="s">
        <v>152</v>
      </c>
    </row>
    <row r="193" spans="1:51" s="14" customFormat="1" ht="12">
      <c r="A193" s="14"/>
      <c r="B193" s="254"/>
      <c r="C193" s="255"/>
      <c r="D193" s="226" t="s">
        <v>164</v>
      </c>
      <c r="E193" s="256" t="s">
        <v>19</v>
      </c>
      <c r="F193" s="257" t="s">
        <v>321</v>
      </c>
      <c r="G193" s="255"/>
      <c r="H193" s="258">
        <v>1690.71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4" t="s">
        <v>164</v>
      </c>
      <c r="AU193" s="264" t="s">
        <v>84</v>
      </c>
      <c r="AV193" s="14" t="s">
        <v>91</v>
      </c>
      <c r="AW193" s="14" t="s">
        <v>35</v>
      </c>
      <c r="AX193" s="14" t="s">
        <v>77</v>
      </c>
      <c r="AY193" s="264" t="s">
        <v>152</v>
      </c>
    </row>
    <row r="194" spans="1:63" s="12" customFormat="1" ht="22.8" customHeight="1">
      <c r="A194" s="12"/>
      <c r="B194" s="197"/>
      <c r="C194" s="198"/>
      <c r="D194" s="199" t="s">
        <v>72</v>
      </c>
      <c r="E194" s="211" t="s">
        <v>328</v>
      </c>
      <c r="F194" s="211" t="s">
        <v>329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SUM(P195:P196)</f>
        <v>0</v>
      </c>
      <c r="Q194" s="205"/>
      <c r="R194" s="206">
        <f>SUM(R195:R196)</f>
        <v>0</v>
      </c>
      <c r="S194" s="205"/>
      <c r="T194" s="207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84</v>
      </c>
      <c r="AT194" s="209" t="s">
        <v>72</v>
      </c>
      <c r="AU194" s="209" t="s">
        <v>77</v>
      </c>
      <c r="AY194" s="208" t="s">
        <v>152</v>
      </c>
      <c r="BK194" s="210">
        <f>SUM(BK195:BK196)</f>
        <v>0</v>
      </c>
    </row>
    <row r="195" spans="1:65" s="2" customFormat="1" ht="16.5" customHeight="1">
      <c r="A195" s="39"/>
      <c r="B195" s="40"/>
      <c r="C195" s="213" t="s">
        <v>330</v>
      </c>
      <c r="D195" s="213" t="s">
        <v>154</v>
      </c>
      <c r="E195" s="214" t="s">
        <v>331</v>
      </c>
      <c r="F195" s="215" t="s">
        <v>332</v>
      </c>
      <c r="G195" s="216" t="s">
        <v>281</v>
      </c>
      <c r="H195" s="217">
        <v>14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241</v>
      </c>
      <c r="AT195" s="224" t="s">
        <v>154</v>
      </c>
      <c r="AU195" s="224" t="s">
        <v>84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84</v>
      </c>
      <c r="BK195" s="225">
        <f>ROUND(I195*H195,2)</f>
        <v>0</v>
      </c>
      <c r="BL195" s="18" t="s">
        <v>241</v>
      </c>
      <c r="BM195" s="224" t="s">
        <v>333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334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84</v>
      </c>
    </row>
    <row r="197" spans="1:63" s="12" customFormat="1" ht="25.9" customHeight="1">
      <c r="A197" s="12"/>
      <c r="B197" s="197"/>
      <c r="C197" s="198"/>
      <c r="D197" s="199" t="s">
        <v>72</v>
      </c>
      <c r="E197" s="200" t="s">
        <v>335</v>
      </c>
      <c r="F197" s="200" t="s">
        <v>336</v>
      </c>
      <c r="G197" s="198"/>
      <c r="H197" s="198"/>
      <c r="I197" s="201"/>
      <c r="J197" s="202">
        <f>BK197</f>
        <v>0</v>
      </c>
      <c r="K197" s="198"/>
      <c r="L197" s="203"/>
      <c r="M197" s="204"/>
      <c r="N197" s="205"/>
      <c r="O197" s="205"/>
      <c r="P197" s="206">
        <f>P198+P202</f>
        <v>0</v>
      </c>
      <c r="Q197" s="205"/>
      <c r="R197" s="206">
        <f>R198+R202</f>
        <v>0</v>
      </c>
      <c r="S197" s="205"/>
      <c r="T197" s="207">
        <f>T198+T202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94</v>
      </c>
      <c r="AT197" s="209" t="s">
        <v>72</v>
      </c>
      <c r="AU197" s="209" t="s">
        <v>73</v>
      </c>
      <c r="AY197" s="208" t="s">
        <v>152</v>
      </c>
      <c r="BK197" s="210">
        <f>BK198+BK202</f>
        <v>0</v>
      </c>
    </row>
    <row r="198" spans="1:63" s="12" customFormat="1" ht="22.8" customHeight="1">
      <c r="A198" s="12"/>
      <c r="B198" s="197"/>
      <c r="C198" s="198"/>
      <c r="D198" s="199" t="s">
        <v>72</v>
      </c>
      <c r="E198" s="211" t="s">
        <v>337</v>
      </c>
      <c r="F198" s="211" t="s">
        <v>338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SUM(P199:P201)</f>
        <v>0</v>
      </c>
      <c r="Q198" s="205"/>
      <c r="R198" s="206">
        <f>SUM(R199:R201)</f>
        <v>0</v>
      </c>
      <c r="S198" s="205"/>
      <c r="T198" s="207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94</v>
      </c>
      <c r="AT198" s="209" t="s">
        <v>72</v>
      </c>
      <c r="AU198" s="209" t="s">
        <v>77</v>
      </c>
      <c r="AY198" s="208" t="s">
        <v>152</v>
      </c>
      <c r="BK198" s="210">
        <f>SUM(BK199:BK201)</f>
        <v>0</v>
      </c>
    </row>
    <row r="199" spans="1:65" s="2" customFormat="1" ht="16.5" customHeight="1">
      <c r="A199" s="39"/>
      <c r="B199" s="40"/>
      <c r="C199" s="213" t="s">
        <v>339</v>
      </c>
      <c r="D199" s="213" t="s">
        <v>154</v>
      </c>
      <c r="E199" s="214" t="s">
        <v>340</v>
      </c>
      <c r="F199" s="215" t="s">
        <v>341</v>
      </c>
      <c r="G199" s="216" t="s">
        <v>342</v>
      </c>
      <c r="H199" s="217">
        <v>1</v>
      </c>
      <c r="I199" s="218"/>
      <c r="J199" s="219">
        <f>ROUND(I199*H199,2)</f>
        <v>0</v>
      </c>
      <c r="K199" s="215" t="s">
        <v>158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343</v>
      </c>
      <c r="AT199" s="224" t="s">
        <v>154</v>
      </c>
      <c r="AU199" s="224" t="s">
        <v>84</v>
      </c>
      <c r="AY199" s="18" t="s">
        <v>152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84</v>
      </c>
      <c r="BK199" s="225">
        <f>ROUND(I199*H199,2)</f>
        <v>0</v>
      </c>
      <c r="BL199" s="18" t="s">
        <v>343</v>
      </c>
      <c r="BM199" s="224" t="s">
        <v>344</v>
      </c>
    </row>
    <row r="200" spans="1:47" s="2" customFormat="1" ht="12">
      <c r="A200" s="39"/>
      <c r="B200" s="40"/>
      <c r="C200" s="41"/>
      <c r="D200" s="226" t="s">
        <v>160</v>
      </c>
      <c r="E200" s="41"/>
      <c r="F200" s="227" t="s">
        <v>341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160</v>
      </c>
      <c r="AU200" s="18" t="s">
        <v>84</v>
      </c>
    </row>
    <row r="201" spans="1:47" s="2" customFormat="1" ht="12">
      <c r="A201" s="39"/>
      <c r="B201" s="40"/>
      <c r="C201" s="41"/>
      <c r="D201" s="231" t="s">
        <v>162</v>
      </c>
      <c r="E201" s="41"/>
      <c r="F201" s="232" t="s">
        <v>345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162</v>
      </c>
      <c r="AU201" s="18" t="s">
        <v>84</v>
      </c>
    </row>
    <row r="202" spans="1:63" s="12" customFormat="1" ht="22.8" customHeight="1">
      <c r="A202" s="12"/>
      <c r="B202" s="197"/>
      <c r="C202" s="198"/>
      <c r="D202" s="199" t="s">
        <v>72</v>
      </c>
      <c r="E202" s="211" t="s">
        <v>346</v>
      </c>
      <c r="F202" s="211" t="s">
        <v>347</v>
      </c>
      <c r="G202" s="198"/>
      <c r="H202" s="198"/>
      <c r="I202" s="201"/>
      <c r="J202" s="212">
        <f>BK202</f>
        <v>0</v>
      </c>
      <c r="K202" s="198"/>
      <c r="L202" s="203"/>
      <c r="M202" s="204"/>
      <c r="N202" s="205"/>
      <c r="O202" s="205"/>
      <c r="P202" s="206">
        <f>SUM(P203:P205)</f>
        <v>0</v>
      </c>
      <c r="Q202" s="205"/>
      <c r="R202" s="206">
        <f>SUM(R203:R205)</f>
        <v>0</v>
      </c>
      <c r="S202" s="205"/>
      <c r="T202" s="207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8" t="s">
        <v>94</v>
      </c>
      <c r="AT202" s="209" t="s">
        <v>72</v>
      </c>
      <c r="AU202" s="209" t="s">
        <v>77</v>
      </c>
      <c r="AY202" s="208" t="s">
        <v>152</v>
      </c>
      <c r="BK202" s="210">
        <f>SUM(BK203:BK205)</f>
        <v>0</v>
      </c>
    </row>
    <row r="203" spans="1:65" s="2" customFormat="1" ht="16.5" customHeight="1">
      <c r="A203" s="39"/>
      <c r="B203" s="40"/>
      <c r="C203" s="213" t="s">
        <v>348</v>
      </c>
      <c r="D203" s="213" t="s">
        <v>154</v>
      </c>
      <c r="E203" s="214" t="s">
        <v>349</v>
      </c>
      <c r="F203" s="215" t="s">
        <v>350</v>
      </c>
      <c r="G203" s="216" t="s">
        <v>342</v>
      </c>
      <c r="H203" s="217">
        <v>1</v>
      </c>
      <c r="I203" s="218"/>
      <c r="J203" s="219">
        <f>ROUND(I203*H203,2)</f>
        <v>0</v>
      </c>
      <c r="K203" s="215" t="s">
        <v>158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343</v>
      </c>
      <c r="AT203" s="224" t="s">
        <v>154</v>
      </c>
      <c r="AU203" s="224" t="s">
        <v>84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343</v>
      </c>
      <c r="BM203" s="224" t="s">
        <v>351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350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84</v>
      </c>
    </row>
    <row r="205" spans="1:47" s="2" customFormat="1" ht="12">
      <c r="A205" s="39"/>
      <c r="B205" s="40"/>
      <c r="C205" s="41"/>
      <c r="D205" s="231" t="s">
        <v>162</v>
      </c>
      <c r="E205" s="41"/>
      <c r="F205" s="232" t="s">
        <v>352</v>
      </c>
      <c r="G205" s="41"/>
      <c r="H205" s="41"/>
      <c r="I205" s="228"/>
      <c r="J205" s="41"/>
      <c r="K205" s="41"/>
      <c r="L205" s="45"/>
      <c r="M205" s="265"/>
      <c r="N205" s="266"/>
      <c r="O205" s="267"/>
      <c r="P205" s="267"/>
      <c r="Q205" s="267"/>
      <c r="R205" s="267"/>
      <c r="S205" s="267"/>
      <c r="T205" s="268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162</v>
      </c>
      <c r="AU205" s="18" t="s">
        <v>84</v>
      </c>
    </row>
    <row r="206" spans="1:31" s="2" customFormat="1" ht="6.95" customHeight="1">
      <c r="A206" s="39"/>
      <c r="B206" s="60"/>
      <c r="C206" s="61"/>
      <c r="D206" s="61"/>
      <c r="E206" s="61"/>
      <c r="F206" s="61"/>
      <c r="G206" s="61"/>
      <c r="H206" s="61"/>
      <c r="I206" s="61"/>
      <c r="J206" s="61"/>
      <c r="K206" s="61"/>
      <c r="L206" s="45"/>
      <c r="M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</sheetData>
  <sheetProtection password="CC35" sheet="1" objects="1" scenarios="1" formatColumns="0" formatRows="0" autoFilter="0"/>
  <autoFilter ref="C97:K2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3" r:id="rId1" display="https://podminky.urs.cz/item/CS_URS_2021_02/611341131"/>
    <hyperlink ref="F107" r:id="rId2" display="https://podminky.urs.cz/item/CS_URS_2021_02/612321141"/>
    <hyperlink ref="F110" r:id="rId3" display="https://podminky.urs.cz/item/CS_URS_2021_02/612321191"/>
    <hyperlink ref="F113" r:id="rId4" display="https://podminky.urs.cz/item/CS_URS_2021_02/612341131"/>
    <hyperlink ref="F117" r:id="rId5" display="https://podminky.urs.cz/item/CS_URS_2021_02/619991001"/>
    <hyperlink ref="F122" r:id="rId6" display="https://podminky.urs.cz/item/CS_URS_2021_02/949101111"/>
    <hyperlink ref="F126" r:id="rId7" display="https://podminky.urs.cz/item/CS_URS_2021_02/952902021"/>
    <hyperlink ref="F131" r:id="rId8" display="https://podminky.urs.cz/item/CS_URS_2021_02/997002611"/>
    <hyperlink ref="F134" r:id="rId9" display="https://podminky.urs.cz/item/CS_URS_2021_02/997013211"/>
    <hyperlink ref="F137" r:id="rId10" display="https://podminky.urs.cz/item/CS_URS_2021_02/997013219"/>
    <hyperlink ref="F140" r:id="rId11" display="https://podminky.urs.cz/item/CS_URS_2021_02/997013501"/>
    <hyperlink ref="F143" r:id="rId12" display="https://podminky.urs.cz/item/CS_URS_2021_02/997013509"/>
    <hyperlink ref="F146" r:id="rId13" display="https://podminky.urs.cz/item/CS_URS_2021_02/997013631"/>
    <hyperlink ref="F150" r:id="rId14" display="https://podminky.urs.cz/item/CS_URS_2021_02/998018001"/>
    <hyperlink ref="F155" r:id="rId15" display="https://podminky.urs.cz/item/CS_URS_2021_02/741310201"/>
    <hyperlink ref="F160" r:id="rId16" display="https://podminky.urs.cz/item/CS_URS_2021_02/741313032"/>
    <hyperlink ref="F163" r:id="rId17" display="https://podminky.urs.cz/item/CS_URS_2021_02/34555243"/>
    <hyperlink ref="F172" r:id="rId18" display="https://podminky.urs.cz/item/CS_URS_2021_02/784121003"/>
    <hyperlink ref="F175" r:id="rId19" display="https://podminky.urs.cz/item/CS_URS_2021_02/784161203"/>
    <hyperlink ref="F178" r:id="rId20" display="https://podminky.urs.cz/item/CS_URS_2021_02/784161223"/>
    <hyperlink ref="F181" r:id="rId21" display="https://podminky.urs.cz/item/CS_URS_2021_02/784161233"/>
    <hyperlink ref="F184" r:id="rId22" display="https://podminky.urs.cz/item/CS_URS_2021_02/784181103"/>
    <hyperlink ref="F190" r:id="rId23" display="https://podminky.urs.cz/item/CS_URS_2021_02/784221103"/>
    <hyperlink ref="F201" r:id="rId24" display="https://podminky.urs.cz/item/CS_URS_2021_02/030001000"/>
    <hyperlink ref="F205" r:id="rId25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353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ROUND((SUM(BE102:BE295)),2)</f>
        <v>0</v>
      </c>
      <c r="G35" s="39"/>
      <c r="H35" s="39"/>
      <c r="I35" s="158">
        <v>0.21</v>
      </c>
      <c r="J35" s="157">
        <f>ROUND(((SUM(BE102:BE295))*I35),2)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ROUND((SUM(BF102:BF295)),2)</f>
        <v>0</v>
      </c>
      <c r="G36" s="39"/>
      <c r="H36" s="39"/>
      <c r="I36" s="158">
        <v>0.15</v>
      </c>
      <c r="J36" s="157">
        <f>ROUND(((SUM(BF102:BF295))*I36),2)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ROUND((SUM(BG102:BG295)),2)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ROUND((SUM(BH102:BH295)),2)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ROUND((SUM(BI102:BI295)),2)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2 - 2NP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J103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125</v>
      </c>
      <c r="E65" s="183"/>
      <c r="F65" s="183"/>
      <c r="G65" s="183"/>
      <c r="H65" s="183"/>
      <c r="I65" s="183"/>
      <c r="J65" s="184">
        <f>J104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126</v>
      </c>
      <c r="E66" s="183"/>
      <c r="F66" s="183"/>
      <c r="G66" s="183"/>
      <c r="H66" s="183"/>
      <c r="I66" s="183"/>
      <c r="J66" s="184">
        <f>J122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127</v>
      </c>
      <c r="E67" s="183"/>
      <c r="F67" s="183"/>
      <c r="G67" s="183"/>
      <c r="H67" s="183"/>
      <c r="I67" s="183"/>
      <c r="J67" s="184">
        <f>J134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128</v>
      </c>
      <c r="E68" s="183"/>
      <c r="F68" s="183"/>
      <c r="G68" s="183"/>
      <c r="H68" s="183"/>
      <c r="I68" s="183"/>
      <c r="J68" s="184">
        <f>J153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129</v>
      </c>
      <c r="E69" s="178"/>
      <c r="F69" s="178"/>
      <c r="G69" s="178"/>
      <c r="H69" s="178"/>
      <c r="I69" s="178"/>
      <c r="J69" s="179">
        <f>J157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354</v>
      </c>
      <c r="E70" s="183"/>
      <c r="F70" s="183"/>
      <c r="G70" s="183"/>
      <c r="H70" s="183"/>
      <c r="I70" s="183"/>
      <c r="J70" s="184">
        <f>J158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130</v>
      </c>
      <c r="E71" s="183"/>
      <c r="F71" s="183"/>
      <c r="G71" s="183"/>
      <c r="H71" s="183"/>
      <c r="I71" s="183"/>
      <c r="J71" s="184">
        <f>J164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355</v>
      </c>
      <c r="E72" s="183"/>
      <c r="F72" s="183"/>
      <c r="G72" s="183"/>
      <c r="H72" s="183"/>
      <c r="I72" s="183"/>
      <c r="J72" s="184">
        <f>J176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356</v>
      </c>
      <c r="E73" s="183"/>
      <c r="F73" s="183"/>
      <c r="G73" s="183"/>
      <c r="H73" s="183"/>
      <c r="I73" s="183"/>
      <c r="J73" s="184">
        <f>J198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357</v>
      </c>
      <c r="E74" s="183"/>
      <c r="F74" s="183"/>
      <c r="G74" s="183"/>
      <c r="H74" s="183"/>
      <c r="I74" s="183"/>
      <c r="J74" s="184">
        <f>J224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131</v>
      </c>
      <c r="E75" s="183"/>
      <c r="F75" s="183"/>
      <c r="G75" s="183"/>
      <c r="H75" s="183"/>
      <c r="I75" s="183"/>
      <c r="J75" s="184">
        <f>J247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132</v>
      </c>
      <c r="E76" s="183"/>
      <c r="F76" s="183"/>
      <c r="G76" s="183"/>
      <c r="H76" s="183"/>
      <c r="I76" s="183"/>
      <c r="J76" s="184">
        <f>J252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133</v>
      </c>
      <c r="E77" s="183"/>
      <c r="F77" s="183"/>
      <c r="G77" s="183"/>
      <c r="H77" s="183"/>
      <c r="I77" s="183"/>
      <c r="J77" s="184">
        <f>J284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5"/>
      <c r="C78" s="176"/>
      <c r="D78" s="177" t="s">
        <v>134</v>
      </c>
      <c r="E78" s="178"/>
      <c r="F78" s="178"/>
      <c r="G78" s="178"/>
      <c r="H78" s="178"/>
      <c r="I78" s="178"/>
      <c r="J78" s="179">
        <f>J287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1"/>
      <c r="C79" s="126"/>
      <c r="D79" s="182" t="s">
        <v>135</v>
      </c>
      <c r="E79" s="183"/>
      <c r="F79" s="183"/>
      <c r="G79" s="183"/>
      <c r="H79" s="183"/>
      <c r="I79" s="183"/>
      <c r="J79" s="184">
        <f>J288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136</v>
      </c>
      <c r="E80" s="183"/>
      <c r="F80" s="183"/>
      <c r="G80" s="183"/>
      <c r="H80" s="183"/>
      <c r="I80" s="183"/>
      <c r="J80" s="184">
        <f>J292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137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170" t="str">
        <f>E7</f>
        <v>Čtyřlístek- udržovací práce DBS</v>
      </c>
      <c r="F90" s="33"/>
      <c r="G90" s="33"/>
      <c r="H90" s="33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2:12" s="1" customFormat="1" ht="12" customHeight="1">
      <c r="B91" s="22"/>
      <c r="C91" s="33" t="s">
        <v>116</v>
      </c>
      <c r="D91" s="23"/>
      <c r="E91" s="23"/>
      <c r="F91" s="23"/>
      <c r="G91" s="23"/>
      <c r="H91" s="23"/>
      <c r="I91" s="23"/>
      <c r="J91" s="23"/>
      <c r="K91" s="23"/>
      <c r="L91" s="21"/>
    </row>
    <row r="92" spans="1:31" s="2" customFormat="1" ht="16.5" customHeight="1">
      <c r="A92" s="39"/>
      <c r="B92" s="40"/>
      <c r="C92" s="41"/>
      <c r="D92" s="41"/>
      <c r="E92" s="170" t="s">
        <v>117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118</v>
      </c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E11</f>
        <v>2 - 2NP stavební část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21</v>
      </c>
      <c r="D96" s="41"/>
      <c r="E96" s="41"/>
      <c r="F96" s="28" t="str">
        <f>F14</f>
        <v>Ostrava</v>
      </c>
      <c r="G96" s="41"/>
      <c r="H96" s="41"/>
      <c r="I96" s="33" t="s">
        <v>23</v>
      </c>
      <c r="J96" s="73" t="str">
        <f>IF(J14="","",J14)</f>
        <v>19. 11. 2021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25</v>
      </c>
      <c r="D98" s="41"/>
      <c r="E98" s="41"/>
      <c r="F98" s="28" t="str">
        <f>E17</f>
        <v>Čtyřlístek</v>
      </c>
      <c r="G98" s="41"/>
      <c r="H98" s="41"/>
      <c r="I98" s="33" t="s">
        <v>33</v>
      </c>
      <c r="J98" s="37" t="str">
        <f>E23</f>
        <v xml:space="preserve"> 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31</v>
      </c>
      <c r="D99" s="41"/>
      <c r="E99" s="41"/>
      <c r="F99" s="28" t="str">
        <f>IF(E20="","",E20)</f>
        <v>Vyplň údaj</v>
      </c>
      <c r="G99" s="41"/>
      <c r="H99" s="41"/>
      <c r="I99" s="33" t="s">
        <v>36</v>
      </c>
      <c r="J99" s="37" t="str">
        <f>E26</f>
        <v xml:space="preserve"> 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86"/>
      <c r="B101" s="187"/>
      <c r="C101" s="188" t="s">
        <v>138</v>
      </c>
      <c r="D101" s="189" t="s">
        <v>58</v>
      </c>
      <c r="E101" s="189" t="s">
        <v>54</v>
      </c>
      <c r="F101" s="189" t="s">
        <v>55</v>
      </c>
      <c r="G101" s="189" t="s">
        <v>139</v>
      </c>
      <c r="H101" s="189" t="s">
        <v>140</v>
      </c>
      <c r="I101" s="189" t="s">
        <v>141</v>
      </c>
      <c r="J101" s="189" t="s">
        <v>122</v>
      </c>
      <c r="K101" s="190" t="s">
        <v>142</v>
      </c>
      <c r="L101" s="191"/>
      <c r="M101" s="93" t="s">
        <v>19</v>
      </c>
      <c r="N101" s="94" t="s">
        <v>43</v>
      </c>
      <c r="O101" s="94" t="s">
        <v>143</v>
      </c>
      <c r="P101" s="94" t="s">
        <v>144</v>
      </c>
      <c r="Q101" s="94" t="s">
        <v>145</v>
      </c>
      <c r="R101" s="94" t="s">
        <v>146</v>
      </c>
      <c r="S101" s="94" t="s">
        <v>147</v>
      </c>
      <c r="T101" s="95" t="s">
        <v>148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63" s="2" customFormat="1" ht="22.8" customHeight="1">
      <c r="A102" s="39"/>
      <c r="B102" s="40"/>
      <c r="C102" s="100" t="s">
        <v>149</v>
      </c>
      <c r="D102" s="41"/>
      <c r="E102" s="41"/>
      <c r="F102" s="41"/>
      <c r="G102" s="41"/>
      <c r="H102" s="41"/>
      <c r="I102" s="41"/>
      <c r="J102" s="192">
        <f>BK102</f>
        <v>0</v>
      </c>
      <c r="K102" s="41"/>
      <c r="L102" s="45"/>
      <c r="M102" s="96"/>
      <c r="N102" s="193"/>
      <c r="O102" s="97"/>
      <c r="P102" s="194">
        <f>P103+P157+P287</f>
        <v>0</v>
      </c>
      <c r="Q102" s="97"/>
      <c r="R102" s="194">
        <f>R103+R157+R287</f>
        <v>6.77038617</v>
      </c>
      <c r="S102" s="97"/>
      <c r="T102" s="195">
        <f>T103+T157+T287</f>
        <v>9.356211305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72</v>
      </c>
      <c r="AU102" s="18" t="s">
        <v>123</v>
      </c>
      <c r="BK102" s="196">
        <f>BK103+BK157+BK287</f>
        <v>0</v>
      </c>
    </row>
    <row r="103" spans="1:63" s="12" customFormat="1" ht="25.9" customHeight="1">
      <c r="A103" s="12"/>
      <c r="B103" s="197"/>
      <c r="C103" s="198"/>
      <c r="D103" s="199" t="s">
        <v>72</v>
      </c>
      <c r="E103" s="200" t="s">
        <v>150</v>
      </c>
      <c r="F103" s="200" t="s">
        <v>151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P104+P122+P134+P153</f>
        <v>0</v>
      </c>
      <c r="Q103" s="205"/>
      <c r="R103" s="206">
        <f>R104+R122+R134+R153</f>
        <v>1.41650877</v>
      </c>
      <c r="S103" s="205"/>
      <c r="T103" s="207">
        <f>T104+T122+T134+T153</f>
        <v>6.6000000000000005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77</v>
      </c>
      <c r="AT103" s="209" t="s">
        <v>72</v>
      </c>
      <c r="AU103" s="209" t="s">
        <v>73</v>
      </c>
      <c r="AY103" s="208" t="s">
        <v>152</v>
      </c>
      <c r="BK103" s="210">
        <f>BK104+BK122+BK134+BK153</f>
        <v>0</v>
      </c>
    </row>
    <row r="104" spans="1:63" s="12" customFormat="1" ht="22.8" customHeight="1">
      <c r="A104" s="12"/>
      <c r="B104" s="197"/>
      <c r="C104" s="198"/>
      <c r="D104" s="199" t="s">
        <v>72</v>
      </c>
      <c r="E104" s="211" t="s">
        <v>97</v>
      </c>
      <c r="F104" s="211" t="s">
        <v>153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SUM(P105:P121)</f>
        <v>0</v>
      </c>
      <c r="Q104" s="205"/>
      <c r="R104" s="206">
        <f>SUM(R105:R121)</f>
        <v>1.2962587700000001</v>
      </c>
      <c r="S104" s="205"/>
      <c r="T104" s="207">
        <f>SUM(T105:T121)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77</v>
      </c>
      <c r="AT104" s="209" t="s">
        <v>72</v>
      </c>
      <c r="AU104" s="209" t="s">
        <v>77</v>
      </c>
      <c r="AY104" s="208" t="s">
        <v>152</v>
      </c>
      <c r="BK104" s="210">
        <f>SUM(BK105:BK121)</f>
        <v>0</v>
      </c>
    </row>
    <row r="105" spans="1:65" s="2" customFormat="1" ht="16.5" customHeight="1">
      <c r="A105" s="39"/>
      <c r="B105" s="40"/>
      <c r="C105" s="213" t="s">
        <v>77</v>
      </c>
      <c r="D105" s="213" t="s">
        <v>154</v>
      </c>
      <c r="E105" s="214" t="s">
        <v>155</v>
      </c>
      <c r="F105" s="215" t="s">
        <v>156</v>
      </c>
      <c r="G105" s="216" t="s">
        <v>157</v>
      </c>
      <c r="H105" s="217">
        <v>92.4455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0.0035</v>
      </c>
      <c r="R105" s="222">
        <f>Q105*H105</f>
        <v>0.32355924999999996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84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358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161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84</v>
      </c>
    </row>
    <row r="107" spans="1:47" s="2" customFormat="1" ht="12">
      <c r="A107" s="39"/>
      <c r="B107" s="40"/>
      <c r="C107" s="41"/>
      <c r="D107" s="231" t="s">
        <v>162</v>
      </c>
      <c r="E107" s="41"/>
      <c r="F107" s="232" t="s">
        <v>163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84</v>
      </c>
    </row>
    <row r="108" spans="1:51" s="13" customFormat="1" ht="12">
      <c r="A108" s="13"/>
      <c r="B108" s="233"/>
      <c r="C108" s="234"/>
      <c r="D108" s="226" t="s">
        <v>164</v>
      </c>
      <c r="E108" s="235" t="s">
        <v>19</v>
      </c>
      <c r="F108" s="236" t="s">
        <v>359</v>
      </c>
      <c r="G108" s="234"/>
      <c r="H108" s="237">
        <v>92.4455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164</v>
      </c>
      <c r="AU108" s="243" t="s">
        <v>84</v>
      </c>
      <c r="AV108" s="13" t="s">
        <v>84</v>
      </c>
      <c r="AW108" s="13" t="s">
        <v>35</v>
      </c>
      <c r="AX108" s="13" t="s">
        <v>77</v>
      </c>
      <c r="AY108" s="243" t="s">
        <v>152</v>
      </c>
    </row>
    <row r="109" spans="1:65" s="2" customFormat="1" ht="16.5" customHeight="1">
      <c r="A109" s="39"/>
      <c r="B109" s="40"/>
      <c r="C109" s="213" t="s">
        <v>84</v>
      </c>
      <c r="D109" s="213" t="s">
        <v>154</v>
      </c>
      <c r="E109" s="214" t="s">
        <v>166</v>
      </c>
      <c r="F109" s="215" t="s">
        <v>167</v>
      </c>
      <c r="G109" s="216" t="s">
        <v>157</v>
      </c>
      <c r="H109" s="217">
        <v>9.234</v>
      </c>
      <c r="I109" s="218"/>
      <c r="J109" s="219">
        <f>ROUND(I109*H109,2)</f>
        <v>0</v>
      </c>
      <c r="K109" s="215" t="s">
        <v>158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0.01838</v>
      </c>
      <c r="R109" s="222">
        <f>Q109*H109</f>
        <v>0.16972092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84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84</v>
      </c>
      <c r="BK109" s="225">
        <f>ROUND(I109*H109,2)</f>
        <v>0</v>
      </c>
      <c r="BL109" s="18" t="s">
        <v>91</v>
      </c>
      <c r="BM109" s="224" t="s">
        <v>360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169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84</v>
      </c>
    </row>
    <row r="111" spans="1:47" s="2" customFormat="1" ht="12">
      <c r="A111" s="39"/>
      <c r="B111" s="40"/>
      <c r="C111" s="41"/>
      <c r="D111" s="231" t="s">
        <v>162</v>
      </c>
      <c r="E111" s="41"/>
      <c r="F111" s="232" t="s">
        <v>170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162</v>
      </c>
      <c r="AU111" s="18" t="s">
        <v>84</v>
      </c>
    </row>
    <row r="112" spans="1:65" s="2" customFormat="1" ht="16.5" customHeight="1">
      <c r="A112" s="39"/>
      <c r="B112" s="40"/>
      <c r="C112" s="213" t="s">
        <v>88</v>
      </c>
      <c r="D112" s="213" t="s">
        <v>154</v>
      </c>
      <c r="E112" s="214" t="s">
        <v>171</v>
      </c>
      <c r="F112" s="215" t="s">
        <v>172</v>
      </c>
      <c r="G112" s="216" t="s">
        <v>157</v>
      </c>
      <c r="H112" s="217">
        <v>9.234</v>
      </c>
      <c r="I112" s="218"/>
      <c r="J112" s="219">
        <f>ROUND(I112*H112,2)</f>
        <v>0</v>
      </c>
      <c r="K112" s="215" t="s">
        <v>158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0.0079</v>
      </c>
      <c r="R112" s="222">
        <f>Q112*H112</f>
        <v>0.0729486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91</v>
      </c>
      <c r="AT112" s="224" t="s">
        <v>154</v>
      </c>
      <c r="AU112" s="224" t="s">
        <v>84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84</v>
      </c>
      <c r="BK112" s="225">
        <f>ROUND(I112*H112,2)</f>
        <v>0</v>
      </c>
      <c r="BL112" s="18" t="s">
        <v>91</v>
      </c>
      <c r="BM112" s="224" t="s">
        <v>361</v>
      </c>
    </row>
    <row r="113" spans="1:47" s="2" customFormat="1" ht="12">
      <c r="A113" s="39"/>
      <c r="B113" s="40"/>
      <c r="C113" s="41"/>
      <c r="D113" s="226" t="s">
        <v>160</v>
      </c>
      <c r="E113" s="41"/>
      <c r="F113" s="227" t="s">
        <v>174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160</v>
      </c>
      <c r="AU113" s="18" t="s">
        <v>84</v>
      </c>
    </row>
    <row r="114" spans="1:47" s="2" customFormat="1" ht="12">
      <c r="A114" s="39"/>
      <c r="B114" s="40"/>
      <c r="C114" s="41"/>
      <c r="D114" s="231" t="s">
        <v>162</v>
      </c>
      <c r="E114" s="41"/>
      <c r="F114" s="232" t="s">
        <v>175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162</v>
      </c>
      <c r="AU114" s="18" t="s">
        <v>84</v>
      </c>
    </row>
    <row r="115" spans="1:65" s="2" customFormat="1" ht="16.5" customHeight="1">
      <c r="A115" s="39"/>
      <c r="B115" s="40"/>
      <c r="C115" s="213" t="s">
        <v>91</v>
      </c>
      <c r="D115" s="213" t="s">
        <v>154</v>
      </c>
      <c r="E115" s="214" t="s">
        <v>176</v>
      </c>
      <c r="F115" s="215" t="s">
        <v>177</v>
      </c>
      <c r="G115" s="216" t="s">
        <v>157</v>
      </c>
      <c r="H115" s="217">
        <v>208.58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0.0035</v>
      </c>
      <c r="R115" s="222">
        <f>Q115*H115</f>
        <v>0.7300300000000001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362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179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47" s="2" customFormat="1" ht="12">
      <c r="A117" s="39"/>
      <c r="B117" s="40"/>
      <c r="C117" s="41"/>
      <c r="D117" s="231" t="s">
        <v>162</v>
      </c>
      <c r="E117" s="41"/>
      <c r="F117" s="232" t="s">
        <v>180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84</v>
      </c>
    </row>
    <row r="118" spans="1:51" s="13" customFormat="1" ht="12">
      <c r="A118" s="13"/>
      <c r="B118" s="233"/>
      <c r="C118" s="234"/>
      <c r="D118" s="226" t="s">
        <v>164</v>
      </c>
      <c r="E118" s="235" t="s">
        <v>19</v>
      </c>
      <c r="F118" s="236" t="s">
        <v>363</v>
      </c>
      <c r="G118" s="234"/>
      <c r="H118" s="237">
        <v>208.58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164</v>
      </c>
      <c r="AU118" s="243" t="s">
        <v>84</v>
      </c>
      <c r="AV118" s="13" t="s">
        <v>84</v>
      </c>
      <c r="AW118" s="13" t="s">
        <v>35</v>
      </c>
      <c r="AX118" s="13" t="s">
        <v>77</v>
      </c>
      <c r="AY118" s="243" t="s">
        <v>152</v>
      </c>
    </row>
    <row r="119" spans="1:65" s="2" customFormat="1" ht="16.5" customHeight="1">
      <c r="A119" s="39"/>
      <c r="B119" s="40"/>
      <c r="C119" s="213" t="s">
        <v>94</v>
      </c>
      <c r="D119" s="213" t="s">
        <v>154</v>
      </c>
      <c r="E119" s="214" t="s">
        <v>182</v>
      </c>
      <c r="F119" s="215" t="s">
        <v>183</v>
      </c>
      <c r="G119" s="216" t="s">
        <v>157</v>
      </c>
      <c r="H119" s="217">
        <v>1850.9</v>
      </c>
      <c r="I119" s="218"/>
      <c r="J119" s="219">
        <f>ROUND(I119*H119,2)</f>
        <v>0</v>
      </c>
      <c r="K119" s="215" t="s">
        <v>158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84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364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185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84</v>
      </c>
    </row>
    <row r="121" spans="1:47" s="2" customFormat="1" ht="12">
      <c r="A121" s="39"/>
      <c r="B121" s="40"/>
      <c r="C121" s="41"/>
      <c r="D121" s="231" t="s">
        <v>162</v>
      </c>
      <c r="E121" s="41"/>
      <c r="F121" s="232" t="s">
        <v>186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84</v>
      </c>
    </row>
    <row r="122" spans="1:63" s="12" customFormat="1" ht="22.8" customHeight="1">
      <c r="A122" s="12"/>
      <c r="B122" s="197"/>
      <c r="C122" s="198"/>
      <c r="D122" s="199" t="s">
        <v>72</v>
      </c>
      <c r="E122" s="211" t="s">
        <v>188</v>
      </c>
      <c r="F122" s="211" t="s">
        <v>189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SUM(P123:P133)</f>
        <v>0</v>
      </c>
      <c r="Q122" s="205"/>
      <c r="R122" s="206">
        <f>SUM(R123:R133)</f>
        <v>0.12025</v>
      </c>
      <c r="S122" s="205"/>
      <c r="T122" s="207">
        <f>SUM(T123:T133)</f>
        <v>6.6000000000000005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77</v>
      </c>
      <c r="AT122" s="209" t="s">
        <v>72</v>
      </c>
      <c r="AU122" s="209" t="s">
        <v>77</v>
      </c>
      <c r="AY122" s="208" t="s">
        <v>152</v>
      </c>
      <c r="BK122" s="210">
        <f>SUM(BK123:BK133)</f>
        <v>0</v>
      </c>
    </row>
    <row r="123" spans="1:65" s="2" customFormat="1" ht="21.75" customHeight="1">
      <c r="A123" s="39"/>
      <c r="B123" s="40"/>
      <c r="C123" s="213" t="s">
        <v>97</v>
      </c>
      <c r="D123" s="213" t="s">
        <v>154</v>
      </c>
      <c r="E123" s="214" t="s">
        <v>190</v>
      </c>
      <c r="F123" s="215" t="s">
        <v>191</v>
      </c>
      <c r="G123" s="216" t="s">
        <v>157</v>
      </c>
      <c r="H123" s="217">
        <v>925</v>
      </c>
      <c r="I123" s="218"/>
      <c r="J123" s="219">
        <f>ROUND(I123*H123,2)</f>
        <v>0</v>
      </c>
      <c r="K123" s="215" t="s">
        <v>158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0.00013</v>
      </c>
      <c r="R123" s="222">
        <f>Q123*H123</f>
        <v>0.12025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91</v>
      </c>
      <c r="AT123" s="224" t="s">
        <v>154</v>
      </c>
      <c r="AU123" s="224" t="s">
        <v>84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84</v>
      </c>
      <c r="BK123" s="225">
        <f>ROUND(I123*H123,2)</f>
        <v>0</v>
      </c>
      <c r="BL123" s="18" t="s">
        <v>91</v>
      </c>
      <c r="BM123" s="224" t="s">
        <v>365</v>
      </c>
    </row>
    <row r="124" spans="1:47" s="2" customFormat="1" ht="12">
      <c r="A124" s="39"/>
      <c r="B124" s="40"/>
      <c r="C124" s="41"/>
      <c r="D124" s="226" t="s">
        <v>160</v>
      </c>
      <c r="E124" s="41"/>
      <c r="F124" s="227" t="s">
        <v>193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160</v>
      </c>
      <c r="AU124" s="18" t="s">
        <v>84</v>
      </c>
    </row>
    <row r="125" spans="1:47" s="2" customFormat="1" ht="12">
      <c r="A125" s="39"/>
      <c r="B125" s="40"/>
      <c r="C125" s="41"/>
      <c r="D125" s="231" t="s">
        <v>162</v>
      </c>
      <c r="E125" s="41"/>
      <c r="F125" s="232" t="s">
        <v>194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162</v>
      </c>
      <c r="AU125" s="18" t="s">
        <v>84</v>
      </c>
    </row>
    <row r="126" spans="1:51" s="13" customFormat="1" ht="12">
      <c r="A126" s="13"/>
      <c r="B126" s="233"/>
      <c r="C126" s="234"/>
      <c r="D126" s="226" t="s">
        <v>164</v>
      </c>
      <c r="E126" s="235" t="s">
        <v>19</v>
      </c>
      <c r="F126" s="236" t="s">
        <v>366</v>
      </c>
      <c r="G126" s="234"/>
      <c r="H126" s="237">
        <v>925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164</v>
      </c>
      <c r="AU126" s="243" t="s">
        <v>84</v>
      </c>
      <c r="AV126" s="13" t="s">
        <v>84</v>
      </c>
      <c r="AW126" s="13" t="s">
        <v>35</v>
      </c>
      <c r="AX126" s="13" t="s">
        <v>77</v>
      </c>
      <c r="AY126" s="243" t="s">
        <v>152</v>
      </c>
    </row>
    <row r="127" spans="1:65" s="2" customFormat="1" ht="16.5" customHeight="1">
      <c r="A127" s="39"/>
      <c r="B127" s="40"/>
      <c r="C127" s="213" t="s">
        <v>100</v>
      </c>
      <c r="D127" s="213" t="s">
        <v>154</v>
      </c>
      <c r="E127" s="214" t="s">
        <v>196</v>
      </c>
      <c r="F127" s="215" t="s">
        <v>197</v>
      </c>
      <c r="G127" s="216" t="s">
        <v>157</v>
      </c>
      <c r="H127" s="217">
        <v>1850.8</v>
      </c>
      <c r="I127" s="218"/>
      <c r="J127" s="219">
        <f>ROUND(I127*H127,2)</f>
        <v>0</v>
      </c>
      <c r="K127" s="215" t="s">
        <v>158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84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367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199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84</v>
      </c>
    </row>
    <row r="129" spans="1:47" s="2" customFormat="1" ht="12">
      <c r="A129" s="39"/>
      <c r="B129" s="40"/>
      <c r="C129" s="41"/>
      <c r="D129" s="231" t="s">
        <v>162</v>
      </c>
      <c r="E129" s="41"/>
      <c r="F129" s="232" t="s">
        <v>200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162</v>
      </c>
      <c r="AU129" s="18" t="s">
        <v>84</v>
      </c>
    </row>
    <row r="130" spans="1:65" s="2" customFormat="1" ht="16.5" customHeight="1">
      <c r="A130" s="39"/>
      <c r="B130" s="40"/>
      <c r="C130" s="213" t="s">
        <v>203</v>
      </c>
      <c r="D130" s="213" t="s">
        <v>154</v>
      </c>
      <c r="E130" s="214" t="s">
        <v>368</v>
      </c>
      <c r="F130" s="215" t="s">
        <v>369</v>
      </c>
      <c r="G130" s="216" t="s">
        <v>370</v>
      </c>
      <c r="H130" s="217">
        <v>3</v>
      </c>
      <c r="I130" s="218"/>
      <c r="J130" s="219">
        <f>ROUND(I130*H130,2)</f>
        <v>0</v>
      </c>
      <c r="K130" s="215" t="s">
        <v>158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2.2</v>
      </c>
      <c r="T130" s="223">
        <f>S130*H130</f>
        <v>6.6000000000000005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91</v>
      </c>
      <c r="AT130" s="224" t="s">
        <v>154</v>
      </c>
      <c r="AU130" s="224" t="s">
        <v>84</v>
      </c>
      <c r="AY130" s="18" t="s">
        <v>152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84</v>
      </c>
      <c r="BK130" s="225">
        <f>ROUND(I130*H130,2)</f>
        <v>0</v>
      </c>
      <c r="BL130" s="18" t="s">
        <v>91</v>
      </c>
      <c r="BM130" s="224" t="s">
        <v>371</v>
      </c>
    </row>
    <row r="131" spans="1:47" s="2" customFormat="1" ht="12">
      <c r="A131" s="39"/>
      <c r="B131" s="40"/>
      <c r="C131" s="41"/>
      <c r="D131" s="226" t="s">
        <v>160</v>
      </c>
      <c r="E131" s="41"/>
      <c r="F131" s="227" t="s">
        <v>372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160</v>
      </c>
      <c r="AU131" s="18" t="s">
        <v>84</v>
      </c>
    </row>
    <row r="132" spans="1:47" s="2" customFormat="1" ht="12">
      <c r="A132" s="39"/>
      <c r="B132" s="40"/>
      <c r="C132" s="41"/>
      <c r="D132" s="231" t="s">
        <v>162</v>
      </c>
      <c r="E132" s="41"/>
      <c r="F132" s="232" t="s">
        <v>373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162</v>
      </c>
      <c r="AU132" s="18" t="s">
        <v>84</v>
      </c>
    </row>
    <row r="133" spans="1:51" s="13" customFormat="1" ht="12">
      <c r="A133" s="13"/>
      <c r="B133" s="233"/>
      <c r="C133" s="234"/>
      <c r="D133" s="226" t="s">
        <v>164</v>
      </c>
      <c r="E133" s="235" t="s">
        <v>19</v>
      </c>
      <c r="F133" s="236" t="s">
        <v>374</v>
      </c>
      <c r="G133" s="234"/>
      <c r="H133" s="237">
        <v>3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164</v>
      </c>
      <c r="AU133" s="243" t="s">
        <v>84</v>
      </c>
      <c r="AV133" s="13" t="s">
        <v>84</v>
      </c>
      <c r="AW133" s="13" t="s">
        <v>35</v>
      </c>
      <c r="AX133" s="13" t="s">
        <v>77</v>
      </c>
      <c r="AY133" s="243" t="s">
        <v>152</v>
      </c>
    </row>
    <row r="134" spans="1:63" s="12" customFormat="1" ht="22.8" customHeight="1">
      <c r="A134" s="12"/>
      <c r="B134" s="197"/>
      <c r="C134" s="198"/>
      <c r="D134" s="199" t="s">
        <v>72</v>
      </c>
      <c r="E134" s="211" t="s">
        <v>201</v>
      </c>
      <c r="F134" s="211" t="s">
        <v>202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SUM(P135:P152)</f>
        <v>0</v>
      </c>
      <c r="Q134" s="205"/>
      <c r="R134" s="206">
        <f>SUM(R135:R152)</f>
        <v>0</v>
      </c>
      <c r="S134" s="205"/>
      <c r="T134" s="207">
        <f>SUM(T135:T152)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77</v>
      </c>
      <c r="AT134" s="209" t="s">
        <v>72</v>
      </c>
      <c r="AU134" s="209" t="s">
        <v>77</v>
      </c>
      <c r="AY134" s="208" t="s">
        <v>152</v>
      </c>
      <c r="BK134" s="210">
        <f>SUM(BK135:BK152)</f>
        <v>0</v>
      </c>
    </row>
    <row r="135" spans="1:65" s="2" customFormat="1" ht="16.5" customHeight="1">
      <c r="A135" s="39"/>
      <c r="B135" s="40"/>
      <c r="C135" s="213" t="s">
        <v>210</v>
      </c>
      <c r="D135" s="213" t="s">
        <v>154</v>
      </c>
      <c r="E135" s="214" t="s">
        <v>204</v>
      </c>
      <c r="F135" s="215" t="s">
        <v>205</v>
      </c>
      <c r="G135" s="216" t="s">
        <v>206</v>
      </c>
      <c r="H135" s="217">
        <v>9.35621</v>
      </c>
      <c r="I135" s="218"/>
      <c r="J135" s="219">
        <f>ROUND(I135*H135,2)</f>
        <v>0</v>
      </c>
      <c r="K135" s="215" t="s">
        <v>158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84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375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208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84</v>
      </c>
    </row>
    <row r="137" spans="1:47" s="2" customFormat="1" ht="12">
      <c r="A137" s="39"/>
      <c r="B137" s="40"/>
      <c r="C137" s="41"/>
      <c r="D137" s="231" t="s">
        <v>162</v>
      </c>
      <c r="E137" s="41"/>
      <c r="F137" s="232" t="s">
        <v>209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162</v>
      </c>
      <c r="AU137" s="18" t="s">
        <v>84</v>
      </c>
    </row>
    <row r="138" spans="1:65" s="2" customFormat="1" ht="16.5" customHeight="1">
      <c r="A138" s="39"/>
      <c r="B138" s="40"/>
      <c r="C138" s="213" t="s">
        <v>216</v>
      </c>
      <c r="D138" s="213" t="s">
        <v>154</v>
      </c>
      <c r="E138" s="214" t="s">
        <v>211</v>
      </c>
      <c r="F138" s="215" t="s">
        <v>212</v>
      </c>
      <c r="G138" s="216" t="s">
        <v>206</v>
      </c>
      <c r="H138" s="217">
        <v>9.35621</v>
      </c>
      <c r="I138" s="218"/>
      <c r="J138" s="219">
        <f>ROUND(I138*H138,2)</f>
        <v>0</v>
      </c>
      <c r="K138" s="215" t="s">
        <v>158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91</v>
      </c>
      <c r="AT138" s="224" t="s">
        <v>154</v>
      </c>
      <c r="AU138" s="224" t="s">
        <v>84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84</v>
      </c>
      <c r="BK138" s="225">
        <f>ROUND(I138*H138,2)</f>
        <v>0</v>
      </c>
      <c r="BL138" s="18" t="s">
        <v>91</v>
      </c>
      <c r="BM138" s="224" t="s">
        <v>376</v>
      </c>
    </row>
    <row r="139" spans="1:47" s="2" customFormat="1" ht="12">
      <c r="A139" s="39"/>
      <c r="B139" s="40"/>
      <c r="C139" s="41"/>
      <c r="D139" s="226" t="s">
        <v>160</v>
      </c>
      <c r="E139" s="41"/>
      <c r="F139" s="227" t="s">
        <v>214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160</v>
      </c>
      <c r="AU139" s="18" t="s">
        <v>84</v>
      </c>
    </row>
    <row r="140" spans="1:47" s="2" customFormat="1" ht="12">
      <c r="A140" s="39"/>
      <c r="B140" s="40"/>
      <c r="C140" s="41"/>
      <c r="D140" s="231" t="s">
        <v>162</v>
      </c>
      <c r="E140" s="41"/>
      <c r="F140" s="232" t="s">
        <v>215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162</v>
      </c>
      <c r="AU140" s="18" t="s">
        <v>84</v>
      </c>
    </row>
    <row r="141" spans="1:65" s="2" customFormat="1" ht="21.75" customHeight="1">
      <c r="A141" s="39"/>
      <c r="B141" s="40"/>
      <c r="C141" s="213" t="s">
        <v>222</v>
      </c>
      <c r="D141" s="213" t="s">
        <v>154</v>
      </c>
      <c r="E141" s="214" t="s">
        <v>217</v>
      </c>
      <c r="F141" s="215" t="s">
        <v>218</v>
      </c>
      <c r="G141" s="216" t="s">
        <v>206</v>
      </c>
      <c r="H141" s="217">
        <v>9.35621</v>
      </c>
      <c r="I141" s="218"/>
      <c r="J141" s="219">
        <f>ROUND(I141*H141,2)</f>
        <v>0</v>
      </c>
      <c r="K141" s="215" t="s">
        <v>158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84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377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220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84</v>
      </c>
    </row>
    <row r="143" spans="1:47" s="2" customFormat="1" ht="12">
      <c r="A143" s="39"/>
      <c r="B143" s="40"/>
      <c r="C143" s="41"/>
      <c r="D143" s="231" t="s">
        <v>162</v>
      </c>
      <c r="E143" s="41"/>
      <c r="F143" s="232" t="s">
        <v>221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162</v>
      </c>
      <c r="AU143" s="18" t="s">
        <v>84</v>
      </c>
    </row>
    <row r="144" spans="1:65" s="2" customFormat="1" ht="16.5" customHeight="1">
      <c r="A144" s="39"/>
      <c r="B144" s="40"/>
      <c r="C144" s="213" t="s">
        <v>228</v>
      </c>
      <c r="D144" s="213" t="s">
        <v>154</v>
      </c>
      <c r="E144" s="214" t="s">
        <v>223</v>
      </c>
      <c r="F144" s="215" t="s">
        <v>224</v>
      </c>
      <c r="G144" s="216" t="s">
        <v>206</v>
      </c>
      <c r="H144" s="217">
        <v>9.35621</v>
      </c>
      <c r="I144" s="218"/>
      <c r="J144" s="219">
        <f>ROUND(I144*H144,2)</f>
        <v>0</v>
      </c>
      <c r="K144" s="215" t="s">
        <v>158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91</v>
      </c>
      <c r="AT144" s="224" t="s">
        <v>154</v>
      </c>
      <c r="AU144" s="224" t="s">
        <v>84</v>
      </c>
      <c r="AY144" s="18" t="s">
        <v>152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84</v>
      </c>
      <c r="BK144" s="225">
        <f>ROUND(I144*H144,2)</f>
        <v>0</v>
      </c>
      <c r="BL144" s="18" t="s">
        <v>91</v>
      </c>
      <c r="BM144" s="224" t="s">
        <v>378</v>
      </c>
    </row>
    <row r="145" spans="1:47" s="2" customFormat="1" ht="12">
      <c r="A145" s="39"/>
      <c r="B145" s="40"/>
      <c r="C145" s="41"/>
      <c r="D145" s="226" t="s">
        <v>160</v>
      </c>
      <c r="E145" s="41"/>
      <c r="F145" s="227" t="s">
        <v>226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160</v>
      </c>
      <c r="AU145" s="18" t="s">
        <v>84</v>
      </c>
    </row>
    <row r="146" spans="1:47" s="2" customFormat="1" ht="12">
      <c r="A146" s="39"/>
      <c r="B146" s="40"/>
      <c r="C146" s="41"/>
      <c r="D146" s="231" t="s">
        <v>162</v>
      </c>
      <c r="E146" s="41"/>
      <c r="F146" s="232" t="s">
        <v>227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162</v>
      </c>
      <c r="AU146" s="18" t="s">
        <v>84</v>
      </c>
    </row>
    <row r="147" spans="1:65" s="2" customFormat="1" ht="16.5" customHeight="1">
      <c r="A147" s="39"/>
      <c r="B147" s="40"/>
      <c r="C147" s="213" t="s">
        <v>8</v>
      </c>
      <c r="D147" s="213" t="s">
        <v>154</v>
      </c>
      <c r="E147" s="214" t="s">
        <v>229</v>
      </c>
      <c r="F147" s="215" t="s">
        <v>230</v>
      </c>
      <c r="G147" s="216" t="s">
        <v>206</v>
      </c>
      <c r="H147" s="217">
        <v>111.7072</v>
      </c>
      <c r="I147" s="218"/>
      <c r="J147" s="219">
        <f>ROUND(I147*H147,2)</f>
        <v>0</v>
      </c>
      <c r="K147" s="215" t="s">
        <v>158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91</v>
      </c>
      <c r="AT147" s="224" t="s">
        <v>154</v>
      </c>
      <c r="AU147" s="224" t="s">
        <v>84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84</v>
      </c>
      <c r="BK147" s="225">
        <f>ROUND(I147*H147,2)</f>
        <v>0</v>
      </c>
      <c r="BL147" s="18" t="s">
        <v>91</v>
      </c>
      <c r="BM147" s="224" t="s">
        <v>379</v>
      </c>
    </row>
    <row r="148" spans="1:47" s="2" customFormat="1" ht="12">
      <c r="A148" s="39"/>
      <c r="B148" s="40"/>
      <c r="C148" s="41"/>
      <c r="D148" s="226" t="s">
        <v>160</v>
      </c>
      <c r="E148" s="41"/>
      <c r="F148" s="227" t="s">
        <v>232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84</v>
      </c>
    </row>
    <row r="149" spans="1:47" s="2" customFormat="1" ht="12">
      <c r="A149" s="39"/>
      <c r="B149" s="40"/>
      <c r="C149" s="41"/>
      <c r="D149" s="231" t="s">
        <v>162</v>
      </c>
      <c r="E149" s="41"/>
      <c r="F149" s="232" t="s">
        <v>233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162</v>
      </c>
      <c r="AU149" s="18" t="s">
        <v>84</v>
      </c>
    </row>
    <row r="150" spans="1:65" s="2" customFormat="1" ht="21.75" customHeight="1">
      <c r="A150" s="39"/>
      <c r="B150" s="40"/>
      <c r="C150" s="213" t="s">
        <v>241</v>
      </c>
      <c r="D150" s="213" t="s">
        <v>154</v>
      </c>
      <c r="E150" s="214" t="s">
        <v>234</v>
      </c>
      <c r="F150" s="215" t="s">
        <v>235</v>
      </c>
      <c r="G150" s="216" t="s">
        <v>206</v>
      </c>
      <c r="H150" s="217">
        <v>11.17072</v>
      </c>
      <c r="I150" s="218"/>
      <c r="J150" s="219">
        <f>ROUND(I150*H150,2)</f>
        <v>0</v>
      </c>
      <c r="K150" s="215" t="s">
        <v>158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91</v>
      </c>
      <c r="AT150" s="224" t="s">
        <v>154</v>
      </c>
      <c r="AU150" s="224" t="s">
        <v>84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84</v>
      </c>
      <c r="BK150" s="225">
        <f>ROUND(I150*H150,2)</f>
        <v>0</v>
      </c>
      <c r="BL150" s="18" t="s">
        <v>91</v>
      </c>
      <c r="BM150" s="224" t="s">
        <v>380</v>
      </c>
    </row>
    <row r="151" spans="1:47" s="2" customFormat="1" ht="12">
      <c r="A151" s="39"/>
      <c r="B151" s="40"/>
      <c r="C151" s="41"/>
      <c r="D151" s="226" t="s">
        <v>160</v>
      </c>
      <c r="E151" s="41"/>
      <c r="F151" s="227" t="s">
        <v>237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160</v>
      </c>
      <c r="AU151" s="18" t="s">
        <v>84</v>
      </c>
    </row>
    <row r="152" spans="1:47" s="2" customFormat="1" ht="12">
      <c r="A152" s="39"/>
      <c r="B152" s="40"/>
      <c r="C152" s="41"/>
      <c r="D152" s="231" t="s">
        <v>162</v>
      </c>
      <c r="E152" s="41"/>
      <c r="F152" s="232" t="s">
        <v>238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162</v>
      </c>
      <c r="AU152" s="18" t="s">
        <v>84</v>
      </c>
    </row>
    <row r="153" spans="1:63" s="12" customFormat="1" ht="22.8" customHeight="1">
      <c r="A153" s="12"/>
      <c r="B153" s="197"/>
      <c r="C153" s="198"/>
      <c r="D153" s="199" t="s">
        <v>72</v>
      </c>
      <c r="E153" s="211" t="s">
        <v>239</v>
      </c>
      <c r="F153" s="211" t="s">
        <v>240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SUM(P154:P156)</f>
        <v>0</v>
      </c>
      <c r="Q153" s="205"/>
      <c r="R153" s="206">
        <f>SUM(R154:R156)</f>
        <v>0</v>
      </c>
      <c r="S153" s="205"/>
      <c r="T153" s="207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77</v>
      </c>
      <c r="AT153" s="209" t="s">
        <v>72</v>
      </c>
      <c r="AU153" s="209" t="s">
        <v>77</v>
      </c>
      <c r="AY153" s="208" t="s">
        <v>152</v>
      </c>
      <c r="BK153" s="210">
        <f>SUM(BK154:BK156)</f>
        <v>0</v>
      </c>
    </row>
    <row r="154" spans="1:65" s="2" customFormat="1" ht="16.5" customHeight="1">
      <c r="A154" s="39"/>
      <c r="B154" s="40"/>
      <c r="C154" s="213" t="s">
        <v>251</v>
      </c>
      <c r="D154" s="213" t="s">
        <v>154</v>
      </c>
      <c r="E154" s="214" t="s">
        <v>242</v>
      </c>
      <c r="F154" s="215" t="s">
        <v>243</v>
      </c>
      <c r="G154" s="216" t="s">
        <v>206</v>
      </c>
      <c r="H154" s="217">
        <v>1.41651</v>
      </c>
      <c r="I154" s="218"/>
      <c r="J154" s="219">
        <f>ROUND(I154*H154,2)</f>
        <v>0</v>
      </c>
      <c r="K154" s="215" t="s">
        <v>158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91</v>
      </c>
      <c r="AT154" s="224" t="s">
        <v>154</v>
      </c>
      <c r="AU154" s="224" t="s">
        <v>84</v>
      </c>
      <c r="AY154" s="18" t="s">
        <v>152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84</v>
      </c>
      <c r="BK154" s="225">
        <f>ROUND(I154*H154,2)</f>
        <v>0</v>
      </c>
      <c r="BL154" s="18" t="s">
        <v>91</v>
      </c>
      <c r="BM154" s="224" t="s">
        <v>381</v>
      </c>
    </row>
    <row r="155" spans="1:47" s="2" customFormat="1" ht="12">
      <c r="A155" s="39"/>
      <c r="B155" s="40"/>
      <c r="C155" s="41"/>
      <c r="D155" s="226" t="s">
        <v>160</v>
      </c>
      <c r="E155" s="41"/>
      <c r="F155" s="227" t="s">
        <v>245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160</v>
      </c>
      <c r="AU155" s="18" t="s">
        <v>84</v>
      </c>
    </row>
    <row r="156" spans="1:47" s="2" customFormat="1" ht="12">
      <c r="A156" s="39"/>
      <c r="B156" s="40"/>
      <c r="C156" s="41"/>
      <c r="D156" s="231" t="s">
        <v>162</v>
      </c>
      <c r="E156" s="41"/>
      <c r="F156" s="232" t="s">
        <v>246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162</v>
      </c>
      <c r="AU156" s="18" t="s">
        <v>84</v>
      </c>
    </row>
    <row r="157" spans="1:63" s="12" customFormat="1" ht="25.9" customHeight="1">
      <c r="A157" s="12"/>
      <c r="B157" s="197"/>
      <c r="C157" s="198"/>
      <c r="D157" s="199" t="s">
        <v>72</v>
      </c>
      <c r="E157" s="200" t="s">
        <v>247</v>
      </c>
      <c r="F157" s="200" t="s">
        <v>248</v>
      </c>
      <c r="G157" s="198"/>
      <c r="H157" s="198"/>
      <c r="I157" s="201"/>
      <c r="J157" s="202">
        <f>BK157</f>
        <v>0</v>
      </c>
      <c r="K157" s="198"/>
      <c r="L157" s="203"/>
      <c r="M157" s="204"/>
      <c r="N157" s="205"/>
      <c r="O157" s="205"/>
      <c r="P157" s="206">
        <f>P158+P164+P176+P198+P224+P247+P252+P284</f>
        <v>0</v>
      </c>
      <c r="Q157" s="205"/>
      <c r="R157" s="206">
        <f>R158+R164+R176+R198+R224+R247+R252+R284</f>
        <v>5.3538774</v>
      </c>
      <c r="S157" s="205"/>
      <c r="T157" s="207">
        <f>T158+T164+T176+T198+T224+T247+T252+T284</f>
        <v>2.756211305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84</v>
      </c>
      <c r="AT157" s="209" t="s">
        <v>72</v>
      </c>
      <c r="AU157" s="209" t="s">
        <v>73</v>
      </c>
      <c r="AY157" s="208" t="s">
        <v>152</v>
      </c>
      <c r="BK157" s="210">
        <f>BK158+BK164+BK176+BK198+BK224+BK247+BK252+BK284</f>
        <v>0</v>
      </c>
    </row>
    <row r="158" spans="1:63" s="12" customFormat="1" ht="22.8" customHeight="1">
      <c r="A158" s="12"/>
      <c r="B158" s="197"/>
      <c r="C158" s="198"/>
      <c r="D158" s="199" t="s">
        <v>72</v>
      </c>
      <c r="E158" s="211" t="s">
        <v>382</v>
      </c>
      <c r="F158" s="211" t="s">
        <v>383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SUM(P159:P163)</f>
        <v>0</v>
      </c>
      <c r="Q158" s="205"/>
      <c r="R158" s="206">
        <f>SUM(R159:R163)</f>
        <v>0.04425</v>
      </c>
      <c r="S158" s="205"/>
      <c r="T158" s="207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84</v>
      </c>
      <c r="AT158" s="209" t="s">
        <v>72</v>
      </c>
      <c r="AU158" s="209" t="s">
        <v>77</v>
      </c>
      <c r="AY158" s="208" t="s">
        <v>152</v>
      </c>
      <c r="BK158" s="210">
        <f>SUM(BK159:BK163)</f>
        <v>0</v>
      </c>
    </row>
    <row r="159" spans="1:65" s="2" customFormat="1" ht="16.5" customHeight="1">
      <c r="A159" s="39"/>
      <c r="B159" s="40"/>
      <c r="C159" s="213" t="s">
        <v>258</v>
      </c>
      <c r="D159" s="213" t="s">
        <v>154</v>
      </c>
      <c r="E159" s="214" t="s">
        <v>384</v>
      </c>
      <c r="F159" s="215" t="s">
        <v>385</v>
      </c>
      <c r="G159" s="216" t="s">
        <v>386</v>
      </c>
      <c r="H159" s="217">
        <v>2</v>
      </c>
      <c r="I159" s="218"/>
      <c r="J159" s="219">
        <f>ROUND(I159*H159,2)</f>
        <v>0</v>
      </c>
      <c r="K159" s="215" t="s">
        <v>158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0.01475</v>
      </c>
      <c r="R159" s="222">
        <f>Q159*H159</f>
        <v>0.0295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241</v>
      </c>
      <c r="AT159" s="224" t="s">
        <v>154</v>
      </c>
      <c r="AU159" s="224" t="s">
        <v>84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241</v>
      </c>
      <c r="BM159" s="224" t="s">
        <v>387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388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84</v>
      </c>
    </row>
    <row r="161" spans="1:47" s="2" customFormat="1" ht="12">
      <c r="A161" s="39"/>
      <c r="B161" s="40"/>
      <c r="C161" s="41"/>
      <c r="D161" s="231" t="s">
        <v>162</v>
      </c>
      <c r="E161" s="41"/>
      <c r="F161" s="232" t="s">
        <v>389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162</v>
      </c>
      <c r="AU161" s="18" t="s">
        <v>84</v>
      </c>
    </row>
    <row r="162" spans="1:65" s="2" customFormat="1" ht="16.5" customHeight="1">
      <c r="A162" s="39"/>
      <c r="B162" s="40"/>
      <c r="C162" s="213" t="s">
        <v>265</v>
      </c>
      <c r="D162" s="213" t="s">
        <v>154</v>
      </c>
      <c r="E162" s="214" t="s">
        <v>390</v>
      </c>
      <c r="F162" s="215" t="s">
        <v>391</v>
      </c>
      <c r="G162" s="216" t="s">
        <v>386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0.01475</v>
      </c>
      <c r="R162" s="222">
        <f>Q162*H162</f>
        <v>0.01475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241</v>
      </c>
      <c r="AT162" s="224" t="s">
        <v>154</v>
      </c>
      <c r="AU162" s="224" t="s">
        <v>84</v>
      </c>
      <c r="AY162" s="18" t="s">
        <v>152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84</v>
      </c>
      <c r="BK162" s="225">
        <f>ROUND(I162*H162,2)</f>
        <v>0</v>
      </c>
      <c r="BL162" s="18" t="s">
        <v>241</v>
      </c>
      <c r="BM162" s="224" t="s">
        <v>392</v>
      </c>
    </row>
    <row r="163" spans="1:47" s="2" customFormat="1" ht="12">
      <c r="A163" s="39"/>
      <c r="B163" s="40"/>
      <c r="C163" s="41"/>
      <c r="D163" s="226" t="s">
        <v>160</v>
      </c>
      <c r="E163" s="41"/>
      <c r="F163" s="227" t="s">
        <v>388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160</v>
      </c>
      <c r="AU163" s="18" t="s">
        <v>84</v>
      </c>
    </row>
    <row r="164" spans="1:63" s="12" customFormat="1" ht="22.8" customHeight="1">
      <c r="A164" s="12"/>
      <c r="B164" s="197"/>
      <c r="C164" s="198"/>
      <c r="D164" s="199" t="s">
        <v>72</v>
      </c>
      <c r="E164" s="211" t="s">
        <v>249</v>
      </c>
      <c r="F164" s="211" t="s">
        <v>250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SUM(P165:P175)</f>
        <v>0</v>
      </c>
      <c r="Q164" s="205"/>
      <c r="R164" s="206">
        <f>SUM(R165:R175)</f>
        <v>0.009000000000000001</v>
      </c>
      <c r="S164" s="205"/>
      <c r="T164" s="207">
        <f>SUM(T165:T175)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84</v>
      </c>
      <c r="AT164" s="209" t="s">
        <v>72</v>
      </c>
      <c r="AU164" s="209" t="s">
        <v>77</v>
      </c>
      <c r="AY164" s="208" t="s">
        <v>152</v>
      </c>
      <c r="BK164" s="210">
        <f>SUM(BK165:BK175)</f>
        <v>0</v>
      </c>
    </row>
    <row r="165" spans="1:65" s="2" customFormat="1" ht="16.5" customHeight="1">
      <c r="A165" s="39"/>
      <c r="B165" s="40"/>
      <c r="C165" s="213" t="s">
        <v>271</v>
      </c>
      <c r="D165" s="213" t="s">
        <v>154</v>
      </c>
      <c r="E165" s="214" t="s">
        <v>252</v>
      </c>
      <c r="F165" s="215" t="s">
        <v>253</v>
      </c>
      <c r="G165" s="216" t="s">
        <v>254</v>
      </c>
      <c r="H165" s="217">
        <v>60</v>
      </c>
      <c r="I165" s="218"/>
      <c r="J165" s="219">
        <f>ROUND(I165*H165,2)</f>
        <v>0</v>
      </c>
      <c r="K165" s="215" t="s">
        <v>158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241</v>
      </c>
      <c r="AT165" s="224" t="s">
        <v>154</v>
      </c>
      <c r="AU165" s="224" t="s">
        <v>84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241</v>
      </c>
      <c r="BM165" s="224" t="s">
        <v>393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256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84</v>
      </c>
    </row>
    <row r="167" spans="1:47" s="2" customFormat="1" ht="12">
      <c r="A167" s="39"/>
      <c r="B167" s="40"/>
      <c r="C167" s="41"/>
      <c r="D167" s="231" t="s">
        <v>162</v>
      </c>
      <c r="E167" s="41"/>
      <c r="F167" s="232" t="s">
        <v>257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162</v>
      </c>
      <c r="AU167" s="18" t="s">
        <v>84</v>
      </c>
    </row>
    <row r="168" spans="1:65" s="2" customFormat="1" ht="16.5" customHeight="1">
      <c r="A168" s="39"/>
      <c r="B168" s="40"/>
      <c r="C168" s="244" t="s">
        <v>7</v>
      </c>
      <c r="D168" s="244" t="s">
        <v>259</v>
      </c>
      <c r="E168" s="245" t="s">
        <v>260</v>
      </c>
      <c r="F168" s="246" t="s">
        <v>261</v>
      </c>
      <c r="G168" s="247" t="s">
        <v>254</v>
      </c>
      <c r="H168" s="248">
        <v>60</v>
      </c>
      <c r="I168" s="249"/>
      <c r="J168" s="250">
        <f>ROUND(I168*H168,2)</f>
        <v>0</v>
      </c>
      <c r="K168" s="246" t="s">
        <v>19</v>
      </c>
      <c r="L168" s="251"/>
      <c r="M168" s="252" t="s">
        <v>19</v>
      </c>
      <c r="N168" s="253" t="s">
        <v>45</v>
      </c>
      <c r="O168" s="85"/>
      <c r="P168" s="222">
        <f>O168*H168</f>
        <v>0</v>
      </c>
      <c r="Q168" s="222">
        <v>5E-05</v>
      </c>
      <c r="R168" s="222">
        <f>Q168*H168</f>
        <v>0.003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262</v>
      </c>
      <c r="AT168" s="224" t="s">
        <v>259</v>
      </c>
      <c r="AU168" s="224" t="s">
        <v>84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84</v>
      </c>
      <c r="BK168" s="225">
        <f>ROUND(I168*H168,2)</f>
        <v>0</v>
      </c>
      <c r="BL168" s="18" t="s">
        <v>241</v>
      </c>
      <c r="BM168" s="224" t="s">
        <v>394</v>
      </c>
    </row>
    <row r="169" spans="1:47" s="2" customFormat="1" ht="12">
      <c r="A169" s="39"/>
      <c r="B169" s="40"/>
      <c r="C169" s="41"/>
      <c r="D169" s="226" t="s">
        <v>160</v>
      </c>
      <c r="E169" s="41"/>
      <c r="F169" s="227" t="s">
        <v>264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160</v>
      </c>
      <c r="AU169" s="18" t="s">
        <v>84</v>
      </c>
    </row>
    <row r="170" spans="1:65" s="2" customFormat="1" ht="16.5" customHeight="1">
      <c r="A170" s="39"/>
      <c r="B170" s="40"/>
      <c r="C170" s="213" t="s">
        <v>395</v>
      </c>
      <c r="D170" s="213" t="s">
        <v>154</v>
      </c>
      <c r="E170" s="214" t="s">
        <v>266</v>
      </c>
      <c r="F170" s="215" t="s">
        <v>267</v>
      </c>
      <c r="G170" s="216" t="s">
        <v>254</v>
      </c>
      <c r="H170" s="217">
        <v>120</v>
      </c>
      <c r="I170" s="218"/>
      <c r="J170" s="219">
        <f>ROUND(I170*H170,2)</f>
        <v>0</v>
      </c>
      <c r="K170" s="215" t="s">
        <v>158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241</v>
      </c>
      <c r="AT170" s="224" t="s">
        <v>154</v>
      </c>
      <c r="AU170" s="224" t="s">
        <v>84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241</v>
      </c>
      <c r="BM170" s="224" t="s">
        <v>396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269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84</v>
      </c>
    </row>
    <row r="172" spans="1:47" s="2" customFormat="1" ht="12">
      <c r="A172" s="39"/>
      <c r="B172" s="40"/>
      <c r="C172" s="41"/>
      <c r="D172" s="231" t="s">
        <v>162</v>
      </c>
      <c r="E172" s="41"/>
      <c r="F172" s="232" t="s">
        <v>270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162</v>
      </c>
      <c r="AU172" s="18" t="s">
        <v>84</v>
      </c>
    </row>
    <row r="173" spans="1:65" s="2" customFormat="1" ht="16.5" customHeight="1">
      <c r="A173" s="39"/>
      <c r="B173" s="40"/>
      <c r="C173" s="244" t="s">
        <v>397</v>
      </c>
      <c r="D173" s="244" t="s">
        <v>259</v>
      </c>
      <c r="E173" s="245" t="s">
        <v>272</v>
      </c>
      <c r="F173" s="246" t="s">
        <v>273</v>
      </c>
      <c r="G173" s="247" t="s">
        <v>254</v>
      </c>
      <c r="H173" s="248">
        <v>60</v>
      </c>
      <c r="I173" s="249"/>
      <c r="J173" s="250">
        <f>ROUND(I173*H173,2)</f>
        <v>0</v>
      </c>
      <c r="K173" s="246" t="s">
        <v>158</v>
      </c>
      <c r="L173" s="251"/>
      <c r="M173" s="252" t="s">
        <v>19</v>
      </c>
      <c r="N173" s="253" t="s">
        <v>45</v>
      </c>
      <c r="O173" s="85"/>
      <c r="P173" s="222">
        <f>O173*H173</f>
        <v>0</v>
      </c>
      <c r="Q173" s="222">
        <v>0.0001</v>
      </c>
      <c r="R173" s="222">
        <f>Q173*H173</f>
        <v>0.006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262</v>
      </c>
      <c r="AT173" s="224" t="s">
        <v>259</v>
      </c>
      <c r="AU173" s="224" t="s">
        <v>84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84</v>
      </c>
      <c r="BK173" s="225">
        <f>ROUND(I173*H173,2)</f>
        <v>0</v>
      </c>
      <c r="BL173" s="18" t="s">
        <v>241</v>
      </c>
      <c r="BM173" s="224" t="s">
        <v>398</v>
      </c>
    </row>
    <row r="174" spans="1:47" s="2" customFormat="1" ht="12">
      <c r="A174" s="39"/>
      <c r="B174" s="40"/>
      <c r="C174" s="41"/>
      <c r="D174" s="226" t="s">
        <v>160</v>
      </c>
      <c r="E174" s="41"/>
      <c r="F174" s="227" t="s">
        <v>273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160</v>
      </c>
      <c r="AU174" s="18" t="s">
        <v>84</v>
      </c>
    </row>
    <row r="175" spans="1:47" s="2" customFormat="1" ht="12">
      <c r="A175" s="39"/>
      <c r="B175" s="40"/>
      <c r="C175" s="41"/>
      <c r="D175" s="231" t="s">
        <v>162</v>
      </c>
      <c r="E175" s="41"/>
      <c r="F175" s="232" t="s">
        <v>275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162</v>
      </c>
      <c r="AU175" s="18" t="s">
        <v>84</v>
      </c>
    </row>
    <row r="176" spans="1:63" s="12" customFormat="1" ht="22.8" customHeight="1">
      <c r="A176" s="12"/>
      <c r="B176" s="197"/>
      <c r="C176" s="198"/>
      <c r="D176" s="199" t="s">
        <v>72</v>
      </c>
      <c r="E176" s="211" t="s">
        <v>399</v>
      </c>
      <c r="F176" s="211" t="s">
        <v>400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SUM(P177:P197)</f>
        <v>0</v>
      </c>
      <c r="Q176" s="205"/>
      <c r="R176" s="206">
        <f>SUM(R177:R197)</f>
        <v>0.7581359999999999</v>
      </c>
      <c r="S176" s="205"/>
      <c r="T176" s="207">
        <f>SUM(T177:T197)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84</v>
      </c>
      <c r="AT176" s="209" t="s">
        <v>72</v>
      </c>
      <c r="AU176" s="209" t="s">
        <v>77</v>
      </c>
      <c r="AY176" s="208" t="s">
        <v>152</v>
      </c>
      <c r="BK176" s="210">
        <f>SUM(BK177:BK197)</f>
        <v>0</v>
      </c>
    </row>
    <row r="177" spans="1:65" s="2" customFormat="1" ht="16.5" customHeight="1">
      <c r="A177" s="39"/>
      <c r="B177" s="40"/>
      <c r="C177" s="213" t="s">
        <v>401</v>
      </c>
      <c r="D177" s="213" t="s">
        <v>154</v>
      </c>
      <c r="E177" s="214" t="s">
        <v>402</v>
      </c>
      <c r="F177" s="215" t="s">
        <v>403</v>
      </c>
      <c r="G177" s="216" t="s">
        <v>157</v>
      </c>
      <c r="H177" s="217">
        <v>26.2</v>
      </c>
      <c r="I177" s="218"/>
      <c r="J177" s="219">
        <f>ROUND(I177*H177,2)</f>
        <v>0</v>
      </c>
      <c r="K177" s="215" t="s">
        <v>158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0.02618</v>
      </c>
      <c r="R177" s="222">
        <f>Q177*H177</f>
        <v>0.685916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241</v>
      </c>
      <c r="AT177" s="224" t="s">
        <v>154</v>
      </c>
      <c r="AU177" s="224" t="s">
        <v>84</v>
      </c>
      <c r="AY177" s="18" t="s">
        <v>152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84</v>
      </c>
      <c r="BK177" s="225">
        <f>ROUND(I177*H177,2)</f>
        <v>0</v>
      </c>
      <c r="BL177" s="18" t="s">
        <v>241</v>
      </c>
      <c r="BM177" s="224" t="s">
        <v>404</v>
      </c>
    </row>
    <row r="178" spans="1:47" s="2" customFormat="1" ht="12">
      <c r="A178" s="39"/>
      <c r="B178" s="40"/>
      <c r="C178" s="41"/>
      <c r="D178" s="226" t="s">
        <v>160</v>
      </c>
      <c r="E178" s="41"/>
      <c r="F178" s="227" t="s">
        <v>405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160</v>
      </c>
      <c r="AU178" s="18" t="s">
        <v>84</v>
      </c>
    </row>
    <row r="179" spans="1:47" s="2" customFormat="1" ht="12">
      <c r="A179" s="39"/>
      <c r="B179" s="40"/>
      <c r="C179" s="41"/>
      <c r="D179" s="231" t="s">
        <v>162</v>
      </c>
      <c r="E179" s="41"/>
      <c r="F179" s="232" t="s">
        <v>406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162</v>
      </c>
      <c r="AU179" s="18" t="s">
        <v>84</v>
      </c>
    </row>
    <row r="180" spans="1:51" s="13" customFormat="1" ht="12">
      <c r="A180" s="13"/>
      <c r="B180" s="233"/>
      <c r="C180" s="234"/>
      <c r="D180" s="226" t="s">
        <v>164</v>
      </c>
      <c r="E180" s="235" t="s">
        <v>19</v>
      </c>
      <c r="F180" s="236" t="s">
        <v>407</v>
      </c>
      <c r="G180" s="234"/>
      <c r="H180" s="237">
        <v>26.2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164</v>
      </c>
      <c r="AU180" s="243" t="s">
        <v>84</v>
      </c>
      <c r="AV180" s="13" t="s">
        <v>84</v>
      </c>
      <c r="AW180" s="13" t="s">
        <v>35</v>
      </c>
      <c r="AX180" s="13" t="s">
        <v>77</v>
      </c>
      <c r="AY180" s="243" t="s">
        <v>152</v>
      </c>
    </row>
    <row r="181" spans="1:65" s="2" customFormat="1" ht="16.5" customHeight="1">
      <c r="A181" s="39"/>
      <c r="B181" s="40"/>
      <c r="C181" s="213" t="s">
        <v>408</v>
      </c>
      <c r="D181" s="213" t="s">
        <v>154</v>
      </c>
      <c r="E181" s="214" t="s">
        <v>409</v>
      </c>
      <c r="F181" s="215" t="s">
        <v>410</v>
      </c>
      <c r="G181" s="216" t="s">
        <v>254</v>
      </c>
      <c r="H181" s="217">
        <v>2</v>
      </c>
      <c r="I181" s="218"/>
      <c r="J181" s="219">
        <f>ROUND(I181*H181,2)</f>
        <v>0</v>
      </c>
      <c r="K181" s="215" t="s">
        <v>158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0.00022</v>
      </c>
      <c r="R181" s="222">
        <f>Q181*H181</f>
        <v>0.00044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241</v>
      </c>
      <c r="AT181" s="224" t="s">
        <v>154</v>
      </c>
      <c r="AU181" s="224" t="s">
        <v>84</v>
      </c>
      <c r="AY181" s="18" t="s">
        <v>152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84</v>
      </c>
      <c r="BK181" s="225">
        <f>ROUND(I181*H181,2)</f>
        <v>0</v>
      </c>
      <c r="BL181" s="18" t="s">
        <v>241</v>
      </c>
      <c r="BM181" s="224" t="s">
        <v>411</v>
      </c>
    </row>
    <row r="182" spans="1:47" s="2" customFormat="1" ht="12">
      <c r="A182" s="39"/>
      <c r="B182" s="40"/>
      <c r="C182" s="41"/>
      <c r="D182" s="226" t="s">
        <v>160</v>
      </c>
      <c r="E182" s="41"/>
      <c r="F182" s="227" t="s">
        <v>412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160</v>
      </c>
      <c r="AU182" s="18" t="s">
        <v>84</v>
      </c>
    </row>
    <row r="183" spans="1:47" s="2" customFormat="1" ht="12">
      <c r="A183" s="39"/>
      <c r="B183" s="40"/>
      <c r="C183" s="41"/>
      <c r="D183" s="231" t="s">
        <v>162</v>
      </c>
      <c r="E183" s="41"/>
      <c r="F183" s="232" t="s">
        <v>413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162</v>
      </c>
      <c r="AU183" s="18" t="s">
        <v>84</v>
      </c>
    </row>
    <row r="184" spans="1:51" s="13" customFormat="1" ht="12">
      <c r="A184" s="13"/>
      <c r="B184" s="233"/>
      <c r="C184" s="234"/>
      <c r="D184" s="226" t="s">
        <v>164</v>
      </c>
      <c r="E184" s="235" t="s">
        <v>19</v>
      </c>
      <c r="F184" s="236" t="s">
        <v>84</v>
      </c>
      <c r="G184" s="234"/>
      <c r="H184" s="237">
        <v>2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164</v>
      </c>
      <c r="AU184" s="243" t="s">
        <v>84</v>
      </c>
      <c r="AV184" s="13" t="s">
        <v>84</v>
      </c>
      <c r="AW184" s="13" t="s">
        <v>35</v>
      </c>
      <c r="AX184" s="13" t="s">
        <v>77</v>
      </c>
      <c r="AY184" s="243" t="s">
        <v>152</v>
      </c>
    </row>
    <row r="185" spans="1:65" s="2" customFormat="1" ht="21.75" customHeight="1">
      <c r="A185" s="39"/>
      <c r="B185" s="40"/>
      <c r="C185" s="244" t="s">
        <v>414</v>
      </c>
      <c r="D185" s="244" t="s">
        <v>259</v>
      </c>
      <c r="E185" s="245" t="s">
        <v>415</v>
      </c>
      <c r="F185" s="246" t="s">
        <v>416</v>
      </c>
      <c r="G185" s="247" t="s">
        <v>254</v>
      </c>
      <c r="H185" s="248">
        <v>2</v>
      </c>
      <c r="I185" s="249"/>
      <c r="J185" s="250">
        <f>ROUND(I185*H185,2)</f>
        <v>0</v>
      </c>
      <c r="K185" s="246" t="s">
        <v>158</v>
      </c>
      <c r="L185" s="251"/>
      <c r="M185" s="252" t="s">
        <v>19</v>
      </c>
      <c r="N185" s="253" t="s">
        <v>45</v>
      </c>
      <c r="O185" s="85"/>
      <c r="P185" s="222">
        <f>O185*H185</f>
        <v>0</v>
      </c>
      <c r="Q185" s="222">
        <v>0.01521</v>
      </c>
      <c r="R185" s="222">
        <f>Q185*H185</f>
        <v>0.03042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262</v>
      </c>
      <c r="AT185" s="224" t="s">
        <v>259</v>
      </c>
      <c r="AU185" s="224" t="s">
        <v>84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84</v>
      </c>
      <c r="BK185" s="225">
        <f>ROUND(I185*H185,2)</f>
        <v>0</v>
      </c>
      <c r="BL185" s="18" t="s">
        <v>241</v>
      </c>
      <c r="BM185" s="224" t="s">
        <v>417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416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84</v>
      </c>
    </row>
    <row r="187" spans="1:47" s="2" customFormat="1" ht="12">
      <c r="A187" s="39"/>
      <c r="B187" s="40"/>
      <c r="C187" s="41"/>
      <c r="D187" s="231" t="s">
        <v>162</v>
      </c>
      <c r="E187" s="41"/>
      <c r="F187" s="232" t="s">
        <v>418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162</v>
      </c>
      <c r="AU187" s="18" t="s">
        <v>84</v>
      </c>
    </row>
    <row r="188" spans="1:65" s="2" customFormat="1" ht="16.5" customHeight="1">
      <c r="A188" s="39"/>
      <c r="B188" s="40"/>
      <c r="C188" s="213" t="s">
        <v>419</v>
      </c>
      <c r="D188" s="213" t="s">
        <v>154</v>
      </c>
      <c r="E188" s="214" t="s">
        <v>420</v>
      </c>
      <c r="F188" s="215" t="s">
        <v>421</v>
      </c>
      <c r="G188" s="216" t="s">
        <v>254</v>
      </c>
      <c r="H188" s="217">
        <v>2</v>
      </c>
      <c r="I188" s="218"/>
      <c r="J188" s="219">
        <f>ROUND(I188*H188,2)</f>
        <v>0</v>
      </c>
      <c r="K188" s="215" t="s">
        <v>158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0.02068</v>
      </c>
      <c r="R188" s="222">
        <f>Q188*H188</f>
        <v>0.04136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241</v>
      </c>
      <c r="AT188" s="224" t="s">
        <v>154</v>
      </c>
      <c r="AU188" s="224" t="s">
        <v>84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84</v>
      </c>
      <c r="BK188" s="225">
        <f>ROUND(I188*H188,2)</f>
        <v>0</v>
      </c>
      <c r="BL188" s="18" t="s">
        <v>241</v>
      </c>
      <c r="BM188" s="224" t="s">
        <v>422</v>
      </c>
    </row>
    <row r="189" spans="1:47" s="2" customFormat="1" ht="12">
      <c r="A189" s="39"/>
      <c r="B189" s="40"/>
      <c r="C189" s="41"/>
      <c r="D189" s="226" t="s">
        <v>160</v>
      </c>
      <c r="E189" s="41"/>
      <c r="F189" s="227" t="s">
        <v>423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84</v>
      </c>
    </row>
    <row r="190" spans="1:47" s="2" customFormat="1" ht="12">
      <c r="A190" s="39"/>
      <c r="B190" s="40"/>
      <c r="C190" s="41"/>
      <c r="D190" s="231" t="s">
        <v>162</v>
      </c>
      <c r="E190" s="41"/>
      <c r="F190" s="232" t="s">
        <v>424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162</v>
      </c>
      <c r="AU190" s="18" t="s">
        <v>84</v>
      </c>
    </row>
    <row r="191" spans="1:51" s="13" customFormat="1" ht="12">
      <c r="A191" s="13"/>
      <c r="B191" s="233"/>
      <c r="C191" s="234"/>
      <c r="D191" s="226" t="s">
        <v>164</v>
      </c>
      <c r="E191" s="235" t="s">
        <v>19</v>
      </c>
      <c r="F191" s="236" t="s">
        <v>84</v>
      </c>
      <c r="G191" s="234"/>
      <c r="H191" s="237">
        <v>2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164</v>
      </c>
      <c r="AU191" s="243" t="s">
        <v>84</v>
      </c>
      <c r="AV191" s="13" t="s">
        <v>84</v>
      </c>
      <c r="AW191" s="13" t="s">
        <v>35</v>
      </c>
      <c r="AX191" s="13" t="s">
        <v>77</v>
      </c>
      <c r="AY191" s="243" t="s">
        <v>152</v>
      </c>
    </row>
    <row r="192" spans="1:65" s="2" customFormat="1" ht="16.5" customHeight="1">
      <c r="A192" s="39"/>
      <c r="B192" s="40"/>
      <c r="C192" s="213" t="s">
        <v>425</v>
      </c>
      <c r="D192" s="213" t="s">
        <v>154</v>
      </c>
      <c r="E192" s="214" t="s">
        <v>426</v>
      </c>
      <c r="F192" s="215" t="s">
        <v>427</v>
      </c>
      <c r="G192" s="216" t="s">
        <v>206</v>
      </c>
      <c r="H192" s="217">
        <v>0.75814</v>
      </c>
      <c r="I192" s="218"/>
      <c r="J192" s="219">
        <f>ROUND(I192*H192,2)</f>
        <v>0</v>
      </c>
      <c r="K192" s="215" t="s">
        <v>158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241</v>
      </c>
      <c r="AT192" s="224" t="s">
        <v>154</v>
      </c>
      <c r="AU192" s="224" t="s">
        <v>84</v>
      </c>
      <c r="AY192" s="18" t="s">
        <v>152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84</v>
      </c>
      <c r="BK192" s="225">
        <f>ROUND(I192*H192,2)</f>
        <v>0</v>
      </c>
      <c r="BL192" s="18" t="s">
        <v>241</v>
      </c>
      <c r="BM192" s="224" t="s">
        <v>428</v>
      </c>
    </row>
    <row r="193" spans="1:47" s="2" customFormat="1" ht="12">
      <c r="A193" s="39"/>
      <c r="B193" s="40"/>
      <c r="C193" s="41"/>
      <c r="D193" s="226" t="s">
        <v>160</v>
      </c>
      <c r="E193" s="41"/>
      <c r="F193" s="227" t="s">
        <v>429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160</v>
      </c>
      <c r="AU193" s="18" t="s">
        <v>84</v>
      </c>
    </row>
    <row r="194" spans="1:47" s="2" customFormat="1" ht="12">
      <c r="A194" s="39"/>
      <c r="B194" s="40"/>
      <c r="C194" s="41"/>
      <c r="D194" s="231" t="s">
        <v>162</v>
      </c>
      <c r="E194" s="41"/>
      <c r="F194" s="232" t="s">
        <v>430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162</v>
      </c>
      <c r="AU194" s="18" t="s">
        <v>84</v>
      </c>
    </row>
    <row r="195" spans="1:65" s="2" customFormat="1" ht="16.5" customHeight="1">
      <c r="A195" s="39"/>
      <c r="B195" s="40"/>
      <c r="C195" s="213" t="s">
        <v>431</v>
      </c>
      <c r="D195" s="213" t="s">
        <v>154</v>
      </c>
      <c r="E195" s="214" t="s">
        <v>432</v>
      </c>
      <c r="F195" s="215" t="s">
        <v>433</v>
      </c>
      <c r="G195" s="216" t="s">
        <v>206</v>
      </c>
      <c r="H195" s="217">
        <v>0.75814</v>
      </c>
      <c r="I195" s="218"/>
      <c r="J195" s="219">
        <f>ROUND(I195*H195,2)</f>
        <v>0</v>
      </c>
      <c r="K195" s="215" t="s">
        <v>158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241</v>
      </c>
      <c r="AT195" s="224" t="s">
        <v>154</v>
      </c>
      <c r="AU195" s="224" t="s">
        <v>84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84</v>
      </c>
      <c r="BK195" s="225">
        <f>ROUND(I195*H195,2)</f>
        <v>0</v>
      </c>
      <c r="BL195" s="18" t="s">
        <v>241</v>
      </c>
      <c r="BM195" s="224" t="s">
        <v>434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435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84</v>
      </c>
    </row>
    <row r="197" spans="1:47" s="2" customFormat="1" ht="12">
      <c r="A197" s="39"/>
      <c r="B197" s="40"/>
      <c r="C197" s="41"/>
      <c r="D197" s="231" t="s">
        <v>162</v>
      </c>
      <c r="E197" s="41"/>
      <c r="F197" s="232" t="s">
        <v>436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162</v>
      </c>
      <c r="AU197" s="18" t="s">
        <v>84</v>
      </c>
    </row>
    <row r="198" spans="1:63" s="12" customFormat="1" ht="22.8" customHeight="1">
      <c r="A198" s="12"/>
      <c r="B198" s="197"/>
      <c r="C198" s="198"/>
      <c r="D198" s="199" t="s">
        <v>72</v>
      </c>
      <c r="E198" s="211" t="s">
        <v>437</v>
      </c>
      <c r="F198" s="211" t="s">
        <v>438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SUM(P199:P223)</f>
        <v>0</v>
      </c>
      <c r="Q198" s="205"/>
      <c r="R198" s="206">
        <f>SUM(R199:R223)</f>
        <v>0.03852</v>
      </c>
      <c r="S198" s="205"/>
      <c r="T198" s="207">
        <f>SUM(T199:T223)</f>
        <v>1.4605110000000001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84</v>
      </c>
      <c r="AT198" s="209" t="s">
        <v>72</v>
      </c>
      <c r="AU198" s="209" t="s">
        <v>77</v>
      </c>
      <c r="AY198" s="208" t="s">
        <v>152</v>
      </c>
      <c r="BK198" s="210">
        <f>SUM(BK199:BK223)</f>
        <v>0</v>
      </c>
    </row>
    <row r="199" spans="1:65" s="2" customFormat="1" ht="16.5" customHeight="1">
      <c r="A199" s="39"/>
      <c r="B199" s="40"/>
      <c r="C199" s="213" t="s">
        <v>262</v>
      </c>
      <c r="D199" s="213" t="s">
        <v>154</v>
      </c>
      <c r="E199" s="214" t="s">
        <v>439</v>
      </c>
      <c r="F199" s="215" t="s">
        <v>440</v>
      </c>
      <c r="G199" s="216" t="s">
        <v>157</v>
      </c>
      <c r="H199" s="217">
        <v>76.95</v>
      </c>
      <c r="I199" s="218"/>
      <c r="J199" s="219">
        <f>ROUND(I199*H199,2)</f>
        <v>0</v>
      </c>
      <c r="K199" s="215" t="s">
        <v>158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0.01098</v>
      </c>
      <c r="T199" s="223">
        <f>S199*H199</f>
        <v>0.8449110000000001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241</v>
      </c>
      <c r="AT199" s="224" t="s">
        <v>154</v>
      </c>
      <c r="AU199" s="224" t="s">
        <v>84</v>
      </c>
      <c r="AY199" s="18" t="s">
        <v>152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84</v>
      </c>
      <c r="BK199" s="225">
        <f>ROUND(I199*H199,2)</f>
        <v>0</v>
      </c>
      <c r="BL199" s="18" t="s">
        <v>241</v>
      </c>
      <c r="BM199" s="224" t="s">
        <v>441</v>
      </c>
    </row>
    <row r="200" spans="1:47" s="2" customFormat="1" ht="12">
      <c r="A200" s="39"/>
      <c r="B200" s="40"/>
      <c r="C200" s="41"/>
      <c r="D200" s="226" t="s">
        <v>160</v>
      </c>
      <c r="E200" s="41"/>
      <c r="F200" s="227" t="s">
        <v>442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160</v>
      </c>
      <c r="AU200" s="18" t="s">
        <v>84</v>
      </c>
    </row>
    <row r="201" spans="1:47" s="2" customFormat="1" ht="12">
      <c r="A201" s="39"/>
      <c r="B201" s="40"/>
      <c r="C201" s="41"/>
      <c r="D201" s="231" t="s">
        <v>162</v>
      </c>
      <c r="E201" s="41"/>
      <c r="F201" s="232" t="s">
        <v>443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162</v>
      </c>
      <c r="AU201" s="18" t="s">
        <v>84</v>
      </c>
    </row>
    <row r="202" spans="1:51" s="13" customFormat="1" ht="12">
      <c r="A202" s="13"/>
      <c r="B202" s="233"/>
      <c r="C202" s="234"/>
      <c r="D202" s="226" t="s">
        <v>164</v>
      </c>
      <c r="E202" s="235" t="s">
        <v>19</v>
      </c>
      <c r="F202" s="236" t="s">
        <v>444</v>
      </c>
      <c r="G202" s="234"/>
      <c r="H202" s="237">
        <v>76.95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164</v>
      </c>
      <c r="AU202" s="243" t="s">
        <v>84</v>
      </c>
      <c r="AV202" s="13" t="s">
        <v>84</v>
      </c>
      <c r="AW202" s="13" t="s">
        <v>35</v>
      </c>
      <c r="AX202" s="13" t="s">
        <v>77</v>
      </c>
      <c r="AY202" s="243" t="s">
        <v>152</v>
      </c>
    </row>
    <row r="203" spans="1:65" s="2" customFormat="1" ht="16.5" customHeight="1">
      <c r="A203" s="39"/>
      <c r="B203" s="40"/>
      <c r="C203" s="213" t="s">
        <v>445</v>
      </c>
      <c r="D203" s="213" t="s">
        <v>154</v>
      </c>
      <c r="E203" s="214" t="s">
        <v>446</v>
      </c>
      <c r="F203" s="215" t="s">
        <v>447</v>
      </c>
      <c r="G203" s="216" t="s">
        <v>157</v>
      </c>
      <c r="H203" s="217">
        <v>76.95</v>
      </c>
      <c r="I203" s="218"/>
      <c r="J203" s="219">
        <f>ROUND(I203*H203,2)</f>
        <v>0</v>
      </c>
      <c r="K203" s="215" t="s">
        <v>158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0.008</v>
      </c>
      <c r="T203" s="223">
        <f>S203*H203</f>
        <v>0.6156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241</v>
      </c>
      <c r="AT203" s="224" t="s">
        <v>154</v>
      </c>
      <c r="AU203" s="224" t="s">
        <v>84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241</v>
      </c>
      <c r="BM203" s="224" t="s">
        <v>448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449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84</v>
      </c>
    </row>
    <row r="205" spans="1:47" s="2" customFormat="1" ht="12">
      <c r="A205" s="39"/>
      <c r="B205" s="40"/>
      <c r="C205" s="41"/>
      <c r="D205" s="231" t="s">
        <v>162</v>
      </c>
      <c r="E205" s="41"/>
      <c r="F205" s="232" t="s">
        <v>450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162</v>
      </c>
      <c r="AU205" s="18" t="s">
        <v>84</v>
      </c>
    </row>
    <row r="206" spans="1:51" s="13" customFormat="1" ht="12">
      <c r="A206" s="13"/>
      <c r="B206" s="233"/>
      <c r="C206" s="234"/>
      <c r="D206" s="226" t="s">
        <v>164</v>
      </c>
      <c r="E206" s="235" t="s">
        <v>19</v>
      </c>
      <c r="F206" s="236" t="s">
        <v>444</v>
      </c>
      <c r="G206" s="234"/>
      <c r="H206" s="237">
        <v>76.95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164</v>
      </c>
      <c r="AU206" s="243" t="s">
        <v>84</v>
      </c>
      <c r="AV206" s="13" t="s">
        <v>84</v>
      </c>
      <c r="AW206" s="13" t="s">
        <v>35</v>
      </c>
      <c r="AX206" s="13" t="s">
        <v>77</v>
      </c>
      <c r="AY206" s="243" t="s">
        <v>152</v>
      </c>
    </row>
    <row r="207" spans="1:65" s="2" customFormat="1" ht="16.5" customHeight="1">
      <c r="A207" s="39"/>
      <c r="B207" s="40"/>
      <c r="C207" s="213" t="s">
        <v>451</v>
      </c>
      <c r="D207" s="213" t="s">
        <v>154</v>
      </c>
      <c r="E207" s="214" t="s">
        <v>452</v>
      </c>
      <c r="F207" s="215" t="s">
        <v>453</v>
      </c>
      <c r="G207" s="216" t="s">
        <v>254</v>
      </c>
      <c r="H207" s="217">
        <v>5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241</v>
      </c>
      <c r="AT207" s="224" t="s">
        <v>154</v>
      </c>
      <c r="AU207" s="224" t="s">
        <v>84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241</v>
      </c>
      <c r="BM207" s="224" t="s">
        <v>454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455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84</v>
      </c>
    </row>
    <row r="209" spans="1:65" s="2" customFormat="1" ht="16.5" customHeight="1">
      <c r="A209" s="39"/>
      <c r="B209" s="40"/>
      <c r="C209" s="213" t="s">
        <v>456</v>
      </c>
      <c r="D209" s="213" t="s">
        <v>154</v>
      </c>
      <c r="E209" s="214" t="s">
        <v>457</v>
      </c>
      <c r="F209" s="215" t="s">
        <v>458</v>
      </c>
      <c r="G209" s="216" t="s">
        <v>254</v>
      </c>
      <c r="H209" s="217">
        <v>2</v>
      </c>
      <c r="I209" s="218"/>
      <c r="J209" s="219">
        <f>ROUND(I209*H209,2)</f>
        <v>0</v>
      </c>
      <c r="K209" s="215" t="s">
        <v>158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241</v>
      </c>
      <c r="AT209" s="224" t="s">
        <v>154</v>
      </c>
      <c r="AU209" s="224" t="s">
        <v>84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84</v>
      </c>
      <c r="BK209" s="225">
        <f>ROUND(I209*H209,2)</f>
        <v>0</v>
      </c>
      <c r="BL209" s="18" t="s">
        <v>241</v>
      </c>
      <c r="BM209" s="224" t="s">
        <v>459</v>
      </c>
    </row>
    <row r="210" spans="1:47" s="2" customFormat="1" ht="12">
      <c r="A210" s="39"/>
      <c r="B210" s="40"/>
      <c r="C210" s="41"/>
      <c r="D210" s="226" t="s">
        <v>160</v>
      </c>
      <c r="E210" s="41"/>
      <c r="F210" s="227" t="s">
        <v>460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160</v>
      </c>
      <c r="AU210" s="18" t="s">
        <v>84</v>
      </c>
    </row>
    <row r="211" spans="1:47" s="2" customFormat="1" ht="12">
      <c r="A211" s="39"/>
      <c r="B211" s="40"/>
      <c r="C211" s="41"/>
      <c r="D211" s="231" t="s">
        <v>162</v>
      </c>
      <c r="E211" s="41"/>
      <c r="F211" s="232" t="s">
        <v>461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162</v>
      </c>
      <c r="AU211" s="18" t="s">
        <v>84</v>
      </c>
    </row>
    <row r="212" spans="1:65" s="2" customFormat="1" ht="16.5" customHeight="1">
      <c r="A212" s="39"/>
      <c r="B212" s="40"/>
      <c r="C212" s="244" t="s">
        <v>462</v>
      </c>
      <c r="D212" s="244" t="s">
        <v>259</v>
      </c>
      <c r="E212" s="245" t="s">
        <v>463</v>
      </c>
      <c r="F212" s="246" t="s">
        <v>464</v>
      </c>
      <c r="G212" s="247" t="s">
        <v>157</v>
      </c>
      <c r="H212" s="248">
        <v>2</v>
      </c>
      <c r="I212" s="249"/>
      <c r="J212" s="250">
        <f>ROUND(I212*H212,2)</f>
        <v>0</v>
      </c>
      <c r="K212" s="246" t="s">
        <v>158</v>
      </c>
      <c r="L212" s="251"/>
      <c r="M212" s="252" t="s">
        <v>19</v>
      </c>
      <c r="N212" s="253" t="s">
        <v>45</v>
      </c>
      <c r="O212" s="85"/>
      <c r="P212" s="222">
        <f>O212*H212</f>
        <v>0</v>
      </c>
      <c r="Q212" s="222">
        <v>0.01926</v>
      </c>
      <c r="R212" s="222">
        <f>Q212*H212</f>
        <v>0.03852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262</v>
      </c>
      <c r="AT212" s="224" t="s">
        <v>259</v>
      </c>
      <c r="AU212" s="224" t="s">
        <v>84</v>
      </c>
      <c r="AY212" s="18" t="s">
        <v>152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84</v>
      </c>
      <c r="BK212" s="225">
        <f>ROUND(I212*H212,2)</f>
        <v>0</v>
      </c>
      <c r="BL212" s="18" t="s">
        <v>241</v>
      </c>
      <c r="BM212" s="224" t="s">
        <v>465</v>
      </c>
    </row>
    <row r="213" spans="1:47" s="2" customFormat="1" ht="12">
      <c r="A213" s="39"/>
      <c r="B213" s="40"/>
      <c r="C213" s="41"/>
      <c r="D213" s="226" t="s">
        <v>160</v>
      </c>
      <c r="E213" s="41"/>
      <c r="F213" s="227" t="s">
        <v>466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160</v>
      </c>
      <c r="AU213" s="18" t="s">
        <v>84</v>
      </c>
    </row>
    <row r="214" spans="1:47" s="2" customFormat="1" ht="12">
      <c r="A214" s="39"/>
      <c r="B214" s="40"/>
      <c r="C214" s="41"/>
      <c r="D214" s="231" t="s">
        <v>162</v>
      </c>
      <c r="E214" s="41"/>
      <c r="F214" s="232" t="s">
        <v>467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162</v>
      </c>
      <c r="AU214" s="18" t="s">
        <v>84</v>
      </c>
    </row>
    <row r="215" spans="1:65" s="2" customFormat="1" ht="16.5" customHeight="1">
      <c r="A215" s="39"/>
      <c r="B215" s="40"/>
      <c r="C215" s="213" t="s">
        <v>468</v>
      </c>
      <c r="D215" s="213" t="s">
        <v>154</v>
      </c>
      <c r="E215" s="214" t="s">
        <v>469</v>
      </c>
      <c r="F215" s="215" t="s">
        <v>470</v>
      </c>
      <c r="G215" s="216" t="s">
        <v>254</v>
      </c>
      <c r="H215" s="217">
        <v>72</v>
      </c>
      <c r="I215" s="218"/>
      <c r="J215" s="219">
        <f>ROUND(I215*H215,2)</f>
        <v>0</v>
      </c>
      <c r="K215" s="215" t="s">
        <v>158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91</v>
      </c>
      <c r="AT215" s="224" t="s">
        <v>154</v>
      </c>
      <c r="AU215" s="224" t="s">
        <v>84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84</v>
      </c>
      <c r="BK215" s="225">
        <f>ROUND(I215*H215,2)</f>
        <v>0</v>
      </c>
      <c r="BL215" s="18" t="s">
        <v>91</v>
      </c>
      <c r="BM215" s="224" t="s">
        <v>471</v>
      </c>
    </row>
    <row r="216" spans="1:47" s="2" customFormat="1" ht="12">
      <c r="A216" s="39"/>
      <c r="B216" s="40"/>
      <c r="C216" s="41"/>
      <c r="D216" s="226" t="s">
        <v>160</v>
      </c>
      <c r="E216" s="41"/>
      <c r="F216" s="227" t="s">
        <v>472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160</v>
      </c>
      <c r="AU216" s="18" t="s">
        <v>84</v>
      </c>
    </row>
    <row r="217" spans="1:47" s="2" customFormat="1" ht="12">
      <c r="A217" s="39"/>
      <c r="B217" s="40"/>
      <c r="C217" s="41"/>
      <c r="D217" s="231" t="s">
        <v>162</v>
      </c>
      <c r="E217" s="41"/>
      <c r="F217" s="232" t="s">
        <v>473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162</v>
      </c>
      <c r="AU217" s="18" t="s">
        <v>84</v>
      </c>
    </row>
    <row r="218" spans="1:65" s="2" customFormat="1" ht="16.5" customHeight="1">
      <c r="A218" s="39"/>
      <c r="B218" s="40"/>
      <c r="C218" s="213" t="s">
        <v>278</v>
      </c>
      <c r="D218" s="213" t="s">
        <v>154</v>
      </c>
      <c r="E218" s="214" t="s">
        <v>474</v>
      </c>
      <c r="F218" s="215" t="s">
        <v>475</v>
      </c>
      <c r="G218" s="216" t="s">
        <v>206</v>
      </c>
      <c r="H218" s="217">
        <v>0.03852</v>
      </c>
      <c r="I218" s="218"/>
      <c r="J218" s="219">
        <f>ROUND(I218*H218,2)</f>
        <v>0</v>
      </c>
      <c r="K218" s="215" t="s">
        <v>158</v>
      </c>
      <c r="L218" s="45"/>
      <c r="M218" s="220" t="s">
        <v>19</v>
      </c>
      <c r="N218" s="221" t="s">
        <v>45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241</v>
      </c>
      <c r="AT218" s="224" t="s">
        <v>154</v>
      </c>
      <c r="AU218" s="224" t="s">
        <v>84</v>
      </c>
      <c r="AY218" s="18" t="s">
        <v>152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84</v>
      </c>
      <c r="BK218" s="225">
        <f>ROUND(I218*H218,2)</f>
        <v>0</v>
      </c>
      <c r="BL218" s="18" t="s">
        <v>241</v>
      </c>
      <c r="BM218" s="224" t="s">
        <v>476</v>
      </c>
    </row>
    <row r="219" spans="1:47" s="2" customFormat="1" ht="12">
      <c r="A219" s="39"/>
      <c r="B219" s="40"/>
      <c r="C219" s="41"/>
      <c r="D219" s="226" t="s">
        <v>160</v>
      </c>
      <c r="E219" s="41"/>
      <c r="F219" s="227" t="s">
        <v>477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160</v>
      </c>
      <c r="AU219" s="18" t="s">
        <v>84</v>
      </c>
    </row>
    <row r="220" spans="1:47" s="2" customFormat="1" ht="12">
      <c r="A220" s="39"/>
      <c r="B220" s="40"/>
      <c r="C220" s="41"/>
      <c r="D220" s="231" t="s">
        <v>162</v>
      </c>
      <c r="E220" s="41"/>
      <c r="F220" s="232" t="s">
        <v>478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162</v>
      </c>
      <c r="AU220" s="18" t="s">
        <v>84</v>
      </c>
    </row>
    <row r="221" spans="1:65" s="2" customFormat="1" ht="16.5" customHeight="1">
      <c r="A221" s="39"/>
      <c r="B221" s="40"/>
      <c r="C221" s="213" t="s">
        <v>284</v>
      </c>
      <c r="D221" s="213" t="s">
        <v>154</v>
      </c>
      <c r="E221" s="214" t="s">
        <v>479</v>
      </c>
      <c r="F221" s="215" t="s">
        <v>480</v>
      </c>
      <c r="G221" s="216" t="s">
        <v>206</v>
      </c>
      <c r="H221" s="217">
        <v>0.03852</v>
      </c>
      <c r="I221" s="218"/>
      <c r="J221" s="219">
        <f>ROUND(I221*H221,2)</f>
        <v>0</v>
      </c>
      <c r="K221" s="215" t="s">
        <v>158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241</v>
      </c>
      <c r="AT221" s="224" t="s">
        <v>154</v>
      </c>
      <c r="AU221" s="224" t="s">
        <v>84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84</v>
      </c>
      <c r="BK221" s="225">
        <f>ROUND(I221*H221,2)</f>
        <v>0</v>
      </c>
      <c r="BL221" s="18" t="s">
        <v>241</v>
      </c>
      <c r="BM221" s="224" t="s">
        <v>481</v>
      </c>
    </row>
    <row r="222" spans="1:47" s="2" customFormat="1" ht="12">
      <c r="A222" s="39"/>
      <c r="B222" s="40"/>
      <c r="C222" s="41"/>
      <c r="D222" s="226" t="s">
        <v>160</v>
      </c>
      <c r="E222" s="41"/>
      <c r="F222" s="227" t="s">
        <v>482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160</v>
      </c>
      <c r="AU222" s="18" t="s">
        <v>84</v>
      </c>
    </row>
    <row r="223" spans="1:47" s="2" customFormat="1" ht="12">
      <c r="A223" s="39"/>
      <c r="B223" s="40"/>
      <c r="C223" s="41"/>
      <c r="D223" s="231" t="s">
        <v>162</v>
      </c>
      <c r="E223" s="41"/>
      <c r="F223" s="232" t="s">
        <v>483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162</v>
      </c>
      <c r="AU223" s="18" t="s">
        <v>84</v>
      </c>
    </row>
    <row r="224" spans="1:63" s="12" customFormat="1" ht="22.8" customHeight="1">
      <c r="A224" s="12"/>
      <c r="B224" s="197"/>
      <c r="C224" s="198"/>
      <c r="D224" s="199" t="s">
        <v>72</v>
      </c>
      <c r="E224" s="211" t="s">
        <v>484</v>
      </c>
      <c r="F224" s="211" t="s">
        <v>485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SUM(P225:P246)</f>
        <v>0</v>
      </c>
      <c r="Q224" s="205"/>
      <c r="R224" s="206">
        <f>SUM(R225:R246)</f>
        <v>0.98328</v>
      </c>
      <c r="S224" s="205"/>
      <c r="T224" s="207">
        <f>SUM(T225:T246)</f>
        <v>1.2002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84</v>
      </c>
      <c r="AT224" s="209" t="s">
        <v>72</v>
      </c>
      <c r="AU224" s="209" t="s">
        <v>77</v>
      </c>
      <c r="AY224" s="208" t="s">
        <v>152</v>
      </c>
      <c r="BK224" s="210">
        <f>SUM(BK225:BK246)</f>
        <v>0</v>
      </c>
    </row>
    <row r="225" spans="1:65" s="2" customFormat="1" ht="16.5" customHeight="1">
      <c r="A225" s="39"/>
      <c r="B225" s="40"/>
      <c r="C225" s="213" t="s">
        <v>290</v>
      </c>
      <c r="D225" s="213" t="s">
        <v>154</v>
      </c>
      <c r="E225" s="214" t="s">
        <v>486</v>
      </c>
      <c r="F225" s="215" t="s">
        <v>487</v>
      </c>
      <c r="G225" s="216" t="s">
        <v>157</v>
      </c>
      <c r="H225" s="217">
        <v>34</v>
      </c>
      <c r="I225" s="218"/>
      <c r="J225" s="219">
        <f>ROUND(I225*H225,2)</f>
        <v>0</v>
      </c>
      <c r="K225" s="215" t="s">
        <v>158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0.0063</v>
      </c>
      <c r="R225" s="222">
        <f>Q225*H225</f>
        <v>0.2142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241</v>
      </c>
      <c r="AT225" s="224" t="s">
        <v>154</v>
      </c>
      <c r="AU225" s="224" t="s">
        <v>84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241</v>
      </c>
      <c r="BM225" s="224" t="s">
        <v>488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489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84</v>
      </c>
    </row>
    <row r="227" spans="1:47" s="2" customFormat="1" ht="12">
      <c r="A227" s="39"/>
      <c r="B227" s="40"/>
      <c r="C227" s="41"/>
      <c r="D227" s="231" t="s">
        <v>162</v>
      </c>
      <c r="E227" s="41"/>
      <c r="F227" s="232" t="s">
        <v>490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162</v>
      </c>
      <c r="AU227" s="18" t="s">
        <v>84</v>
      </c>
    </row>
    <row r="228" spans="1:51" s="13" customFormat="1" ht="12">
      <c r="A228" s="13"/>
      <c r="B228" s="233"/>
      <c r="C228" s="234"/>
      <c r="D228" s="226" t="s">
        <v>164</v>
      </c>
      <c r="E228" s="235" t="s">
        <v>19</v>
      </c>
      <c r="F228" s="236" t="s">
        <v>491</v>
      </c>
      <c r="G228" s="234"/>
      <c r="H228" s="237">
        <v>34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164</v>
      </c>
      <c r="AU228" s="243" t="s">
        <v>84</v>
      </c>
      <c r="AV228" s="13" t="s">
        <v>84</v>
      </c>
      <c r="AW228" s="13" t="s">
        <v>35</v>
      </c>
      <c r="AX228" s="13" t="s">
        <v>77</v>
      </c>
      <c r="AY228" s="243" t="s">
        <v>152</v>
      </c>
    </row>
    <row r="229" spans="1:65" s="2" customFormat="1" ht="24.15" customHeight="1">
      <c r="A229" s="39"/>
      <c r="B229" s="40"/>
      <c r="C229" s="244" t="s">
        <v>296</v>
      </c>
      <c r="D229" s="244" t="s">
        <v>259</v>
      </c>
      <c r="E229" s="245" t="s">
        <v>492</v>
      </c>
      <c r="F229" s="246" t="s">
        <v>493</v>
      </c>
      <c r="G229" s="247" t="s">
        <v>157</v>
      </c>
      <c r="H229" s="248">
        <v>37.4</v>
      </c>
      <c r="I229" s="249"/>
      <c r="J229" s="250">
        <f>ROUND(I229*H229,2)</f>
        <v>0</v>
      </c>
      <c r="K229" s="246" t="s">
        <v>158</v>
      </c>
      <c r="L229" s="251"/>
      <c r="M229" s="252" t="s">
        <v>19</v>
      </c>
      <c r="N229" s="253" t="s">
        <v>45</v>
      </c>
      <c r="O229" s="85"/>
      <c r="P229" s="222">
        <f>O229*H229</f>
        <v>0</v>
      </c>
      <c r="Q229" s="222">
        <v>0.0192</v>
      </c>
      <c r="R229" s="222">
        <f>Q229*H229</f>
        <v>0.7180799999999999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262</v>
      </c>
      <c r="AT229" s="224" t="s">
        <v>259</v>
      </c>
      <c r="AU229" s="224" t="s">
        <v>84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84</v>
      </c>
      <c r="BK229" s="225">
        <f>ROUND(I229*H229,2)</f>
        <v>0</v>
      </c>
      <c r="BL229" s="18" t="s">
        <v>241</v>
      </c>
      <c r="BM229" s="224" t="s">
        <v>494</v>
      </c>
    </row>
    <row r="230" spans="1:47" s="2" customFormat="1" ht="12">
      <c r="A230" s="39"/>
      <c r="B230" s="40"/>
      <c r="C230" s="41"/>
      <c r="D230" s="226" t="s">
        <v>160</v>
      </c>
      <c r="E230" s="41"/>
      <c r="F230" s="227" t="s">
        <v>493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160</v>
      </c>
      <c r="AU230" s="18" t="s">
        <v>84</v>
      </c>
    </row>
    <row r="231" spans="1:47" s="2" customFormat="1" ht="12">
      <c r="A231" s="39"/>
      <c r="B231" s="40"/>
      <c r="C231" s="41"/>
      <c r="D231" s="231" t="s">
        <v>162</v>
      </c>
      <c r="E231" s="41"/>
      <c r="F231" s="232" t="s">
        <v>495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162</v>
      </c>
      <c r="AU231" s="18" t="s">
        <v>84</v>
      </c>
    </row>
    <row r="232" spans="1:51" s="13" customFormat="1" ht="12">
      <c r="A232" s="13"/>
      <c r="B232" s="233"/>
      <c r="C232" s="234"/>
      <c r="D232" s="226" t="s">
        <v>164</v>
      </c>
      <c r="E232" s="234"/>
      <c r="F232" s="236" t="s">
        <v>496</v>
      </c>
      <c r="G232" s="234"/>
      <c r="H232" s="237">
        <v>37.4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164</v>
      </c>
      <c r="AU232" s="243" t="s">
        <v>84</v>
      </c>
      <c r="AV232" s="13" t="s">
        <v>84</v>
      </c>
      <c r="AW232" s="13" t="s">
        <v>4</v>
      </c>
      <c r="AX232" s="13" t="s">
        <v>77</v>
      </c>
      <c r="AY232" s="243" t="s">
        <v>152</v>
      </c>
    </row>
    <row r="233" spans="1:65" s="2" customFormat="1" ht="16.5" customHeight="1">
      <c r="A233" s="39"/>
      <c r="B233" s="40"/>
      <c r="C233" s="213" t="s">
        <v>302</v>
      </c>
      <c r="D233" s="213" t="s">
        <v>154</v>
      </c>
      <c r="E233" s="214" t="s">
        <v>497</v>
      </c>
      <c r="F233" s="215" t="s">
        <v>498</v>
      </c>
      <c r="G233" s="216" t="s">
        <v>157</v>
      </c>
      <c r="H233" s="217">
        <v>34</v>
      </c>
      <c r="I233" s="218"/>
      <c r="J233" s="219">
        <f>ROUND(I233*H233,2)</f>
        <v>0</v>
      </c>
      <c r="K233" s="215" t="s">
        <v>158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0.0353</v>
      </c>
      <c r="T233" s="223">
        <f>S233*H233</f>
        <v>1.2002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241</v>
      </c>
      <c r="AT233" s="224" t="s">
        <v>154</v>
      </c>
      <c r="AU233" s="224" t="s">
        <v>84</v>
      </c>
      <c r="AY233" s="18" t="s">
        <v>152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84</v>
      </c>
      <c r="BK233" s="225">
        <f>ROUND(I233*H233,2)</f>
        <v>0</v>
      </c>
      <c r="BL233" s="18" t="s">
        <v>241</v>
      </c>
      <c r="BM233" s="224" t="s">
        <v>499</v>
      </c>
    </row>
    <row r="234" spans="1:47" s="2" customFormat="1" ht="12">
      <c r="A234" s="39"/>
      <c r="B234" s="40"/>
      <c r="C234" s="41"/>
      <c r="D234" s="226" t="s">
        <v>160</v>
      </c>
      <c r="E234" s="41"/>
      <c r="F234" s="227" t="s">
        <v>498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160</v>
      </c>
      <c r="AU234" s="18" t="s">
        <v>84</v>
      </c>
    </row>
    <row r="235" spans="1:47" s="2" customFormat="1" ht="12">
      <c r="A235" s="39"/>
      <c r="B235" s="40"/>
      <c r="C235" s="41"/>
      <c r="D235" s="231" t="s">
        <v>162</v>
      </c>
      <c r="E235" s="41"/>
      <c r="F235" s="232" t="s">
        <v>500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162</v>
      </c>
      <c r="AU235" s="18" t="s">
        <v>84</v>
      </c>
    </row>
    <row r="236" spans="1:51" s="13" customFormat="1" ht="12">
      <c r="A236" s="13"/>
      <c r="B236" s="233"/>
      <c r="C236" s="234"/>
      <c r="D236" s="226" t="s">
        <v>164</v>
      </c>
      <c r="E236" s="235" t="s">
        <v>19</v>
      </c>
      <c r="F236" s="236" t="s">
        <v>491</v>
      </c>
      <c r="G236" s="234"/>
      <c r="H236" s="237">
        <v>34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164</v>
      </c>
      <c r="AU236" s="243" t="s">
        <v>84</v>
      </c>
      <c r="AV236" s="13" t="s">
        <v>84</v>
      </c>
      <c r="AW236" s="13" t="s">
        <v>35</v>
      </c>
      <c r="AX236" s="13" t="s">
        <v>77</v>
      </c>
      <c r="AY236" s="243" t="s">
        <v>152</v>
      </c>
    </row>
    <row r="237" spans="1:65" s="2" customFormat="1" ht="16.5" customHeight="1">
      <c r="A237" s="39"/>
      <c r="B237" s="40"/>
      <c r="C237" s="213" t="s">
        <v>308</v>
      </c>
      <c r="D237" s="213" t="s">
        <v>154</v>
      </c>
      <c r="E237" s="214" t="s">
        <v>501</v>
      </c>
      <c r="F237" s="215" t="s">
        <v>502</v>
      </c>
      <c r="G237" s="216" t="s">
        <v>157</v>
      </c>
      <c r="H237" s="217">
        <v>34</v>
      </c>
      <c r="I237" s="218"/>
      <c r="J237" s="219">
        <f>ROUND(I237*H237,2)</f>
        <v>0</v>
      </c>
      <c r="K237" s="215" t="s">
        <v>158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0.0015</v>
      </c>
      <c r="R237" s="222">
        <f>Q237*H237</f>
        <v>0.051000000000000004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241</v>
      </c>
      <c r="AT237" s="224" t="s">
        <v>154</v>
      </c>
      <c r="AU237" s="224" t="s">
        <v>84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84</v>
      </c>
      <c r="BK237" s="225">
        <f>ROUND(I237*H237,2)</f>
        <v>0</v>
      </c>
      <c r="BL237" s="18" t="s">
        <v>241</v>
      </c>
      <c r="BM237" s="224" t="s">
        <v>503</v>
      </c>
    </row>
    <row r="238" spans="1:47" s="2" customFormat="1" ht="12">
      <c r="A238" s="39"/>
      <c r="B238" s="40"/>
      <c r="C238" s="41"/>
      <c r="D238" s="226" t="s">
        <v>160</v>
      </c>
      <c r="E238" s="41"/>
      <c r="F238" s="227" t="s">
        <v>504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84</v>
      </c>
    </row>
    <row r="239" spans="1:47" s="2" customFormat="1" ht="12">
      <c r="A239" s="39"/>
      <c r="B239" s="40"/>
      <c r="C239" s="41"/>
      <c r="D239" s="231" t="s">
        <v>162</v>
      </c>
      <c r="E239" s="41"/>
      <c r="F239" s="232" t="s">
        <v>505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162</v>
      </c>
      <c r="AU239" s="18" t="s">
        <v>84</v>
      </c>
    </row>
    <row r="240" spans="1:51" s="13" customFormat="1" ht="12">
      <c r="A240" s="13"/>
      <c r="B240" s="233"/>
      <c r="C240" s="234"/>
      <c r="D240" s="226" t="s">
        <v>164</v>
      </c>
      <c r="E240" s="235" t="s">
        <v>19</v>
      </c>
      <c r="F240" s="236" t="s">
        <v>491</v>
      </c>
      <c r="G240" s="234"/>
      <c r="H240" s="237">
        <v>34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164</v>
      </c>
      <c r="AU240" s="243" t="s">
        <v>84</v>
      </c>
      <c r="AV240" s="13" t="s">
        <v>84</v>
      </c>
      <c r="AW240" s="13" t="s">
        <v>35</v>
      </c>
      <c r="AX240" s="13" t="s">
        <v>77</v>
      </c>
      <c r="AY240" s="243" t="s">
        <v>152</v>
      </c>
    </row>
    <row r="241" spans="1:65" s="2" customFormat="1" ht="16.5" customHeight="1">
      <c r="A241" s="39"/>
      <c r="B241" s="40"/>
      <c r="C241" s="213" t="s">
        <v>314</v>
      </c>
      <c r="D241" s="213" t="s">
        <v>154</v>
      </c>
      <c r="E241" s="214" t="s">
        <v>506</v>
      </c>
      <c r="F241" s="215" t="s">
        <v>507</v>
      </c>
      <c r="G241" s="216" t="s">
        <v>206</v>
      </c>
      <c r="H241" s="217">
        <v>0.98328</v>
      </c>
      <c r="I241" s="218"/>
      <c r="J241" s="219">
        <f>ROUND(I241*H241,2)</f>
        <v>0</v>
      </c>
      <c r="K241" s="215" t="s">
        <v>158</v>
      </c>
      <c r="L241" s="45"/>
      <c r="M241" s="220" t="s">
        <v>19</v>
      </c>
      <c r="N241" s="221" t="s">
        <v>45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241</v>
      </c>
      <c r="AT241" s="224" t="s">
        <v>154</v>
      </c>
      <c r="AU241" s="224" t="s">
        <v>84</v>
      </c>
      <c r="AY241" s="18" t="s">
        <v>152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84</v>
      </c>
      <c r="BK241" s="225">
        <f>ROUND(I241*H241,2)</f>
        <v>0</v>
      </c>
      <c r="BL241" s="18" t="s">
        <v>241</v>
      </c>
      <c r="BM241" s="224" t="s">
        <v>508</v>
      </c>
    </row>
    <row r="242" spans="1:47" s="2" customFormat="1" ht="12">
      <c r="A242" s="39"/>
      <c r="B242" s="40"/>
      <c r="C242" s="41"/>
      <c r="D242" s="226" t="s">
        <v>160</v>
      </c>
      <c r="E242" s="41"/>
      <c r="F242" s="227" t="s">
        <v>509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160</v>
      </c>
      <c r="AU242" s="18" t="s">
        <v>84</v>
      </c>
    </row>
    <row r="243" spans="1:47" s="2" customFormat="1" ht="12">
      <c r="A243" s="39"/>
      <c r="B243" s="40"/>
      <c r="C243" s="41"/>
      <c r="D243" s="231" t="s">
        <v>162</v>
      </c>
      <c r="E243" s="41"/>
      <c r="F243" s="232" t="s">
        <v>510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162</v>
      </c>
      <c r="AU243" s="18" t="s">
        <v>84</v>
      </c>
    </row>
    <row r="244" spans="1:65" s="2" customFormat="1" ht="16.5" customHeight="1">
      <c r="A244" s="39"/>
      <c r="B244" s="40"/>
      <c r="C244" s="213" t="s">
        <v>322</v>
      </c>
      <c r="D244" s="213" t="s">
        <v>154</v>
      </c>
      <c r="E244" s="214" t="s">
        <v>511</v>
      </c>
      <c r="F244" s="215" t="s">
        <v>512</v>
      </c>
      <c r="G244" s="216" t="s">
        <v>206</v>
      </c>
      <c r="H244" s="217">
        <v>0.98328</v>
      </c>
      <c r="I244" s="218"/>
      <c r="J244" s="219">
        <f>ROUND(I244*H244,2)</f>
        <v>0</v>
      </c>
      <c r="K244" s="215" t="s">
        <v>158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241</v>
      </c>
      <c r="AT244" s="224" t="s">
        <v>154</v>
      </c>
      <c r="AU244" s="224" t="s">
        <v>84</v>
      </c>
      <c r="AY244" s="18" t="s">
        <v>152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84</v>
      </c>
      <c r="BK244" s="225">
        <f>ROUND(I244*H244,2)</f>
        <v>0</v>
      </c>
      <c r="BL244" s="18" t="s">
        <v>241</v>
      </c>
      <c r="BM244" s="224" t="s">
        <v>513</v>
      </c>
    </row>
    <row r="245" spans="1:47" s="2" customFormat="1" ht="12">
      <c r="A245" s="39"/>
      <c r="B245" s="40"/>
      <c r="C245" s="41"/>
      <c r="D245" s="226" t="s">
        <v>160</v>
      </c>
      <c r="E245" s="41"/>
      <c r="F245" s="227" t="s">
        <v>514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160</v>
      </c>
      <c r="AU245" s="18" t="s">
        <v>84</v>
      </c>
    </row>
    <row r="246" spans="1:47" s="2" customFormat="1" ht="12">
      <c r="A246" s="39"/>
      <c r="B246" s="40"/>
      <c r="C246" s="41"/>
      <c r="D246" s="231" t="s">
        <v>162</v>
      </c>
      <c r="E246" s="41"/>
      <c r="F246" s="232" t="s">
        <v>515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162</v>
      </c>
      <c r="AU246" s="18" t="s">
        <v>84</v>
      </c>
    </row>
    <row r="247" spans="1:63" s="12" customFormat="1" ht="22.8" customHeight="1">
      <c r="A247" s="12"/>
      <c r="B247" s="197"/>
      <c r="C247" s="198"/>
      <c r="D247" s="199" t="s">
        <v>72</v>
      </c>
      <c r="E247" s="211" t="s">
        <v>276</v>
      </c>
      <c r="F247" s="211" t="s">
        <v>277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SUM(P248:P251)</f>
        <v>0</v>
      </c>
      <c r="Q247" s="205"/>
      <c r="R247" s="206">
        <f>SUM(R248:R251)</f>
        <v>0.013159999999999998</v>
      </c>
      <c r="S247" s="205"/>
      <c r="T247" s="207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84</v>
      </c>
      <c r="AT247" s="209" t="s">
        <v>72</v>
      </c>
      <c r="AU247" s="209" t="s">
        <v>77</v>
      </c>
      <c r="AY247" s="208" t="s">
        <v>152</v>
      </c>
      <c r="BK247" s="210">
        <f>SUM(BK248:BK251)</f>
        <v>0</v>
      </c>
    </row>
    <row r="248" spans="1:65" s="2" customFormat="1" ht="16.5" customHeight="1">
      <c r="A248" s="39"/>
      <c r="B248" s="40"/>
      <c r="C248" s="213" t="s">
        <v>330</v>
      </c>
      <c r="D248" s="213" t="s">
        <v>154</v>
      </c>
      <c r="E248" s="214" t="s">
        <v>279</v>
      </c>
      <c r="F248" s="215" t="s">
        <v>280</v>
      </c>
      <c r="G248" s="216" t="s">
        <v>281</v>
      </c>
      <c r="H248" s="217">
        <v>54</v>
      </c>
      <c r="I248" s="218"/>
      <c r="J248" s="219">
        <f>ROUND(I248*H248,2)</f>
        <v>0</v>
      </c>
      <c r="K248" s="215" t="s">
        <v>19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0.00014</v>
      </c>
      <c r="R248" s="222">
        <f>Q248*H248</f>
        <v>0.007559999999999999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241</v>
      </c>
      <c r="AT248" s="224" t="s">
        <v>154</v>
      </c>
      <c r="AU248" s="224" t="s">
        <v>84</v>
      </c>
      <c r="AY248" s="18" t="s">
        <v>152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84</v>
      </c>
      <c r="BK248" s="225">
        <f>ROUND(I248*H248,2)</f>
        <v>0</v>
      </c>
      <c r="BL248" s="18" t="s">
        <v>241</v>
      </c>
      <c r="BM248" s="224" t="s">
        <v>516</v>
      </c>
    </row>
    <row r="249" spans="1:47" s="2" customFormat="1" ht="12">
      <c r="A249" s="39"/>
      <c r="B249" s="40"/>
      <c r="C249" s="41"/>
      <c r="D249" s="226" t="s">
        <v>160</v>
      </c>
      <c r="E249" s="41"/>
      <c r="F249" s="227" t="s">
        <v>283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160</v>
      </c>
      <c r="AU249" s="18" t="s">
        <v>84</v>
      </c>
    </row>
    <row r="250" spans="1:65" s="2" customFormat="1" ht="16.5" customHeight="1">
      <c r="A250" s="39"/>
      <c r="B250" s="40"/>
      <c r="C250" s="213" t="s">
        <v>339</v>
      </c>
      <c r="D250" s="213" t="s">
        <v>154</v>
      </c>
      <c r="E250" s="214" t="s">
        <v>285</v>
      </c>
      <c r="F250" s="215" t="s">
        <v>286</v>
      </c>
      <c r="G250" s="216" t="s">
        <v>281</v>
      </c>
      <c r="H250" s="217">
        <v>40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0.00014</v>
      </c>
      <c r="R250" s="222">
        <f>Q250*H250</f>
        <v>0.005599999999999999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241</v>
      </c>
      <c r="AT250" s="224" t="s">
        <v>154</v>
      </c>
      <c r="AU250" s="224" t="s">
        <v>84</v>
      </c>
      <c r="AY250" s="18" t="s">
        <v>152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84</v>
      </c>
      <c r="BK250" s="225">
        <f>ROUND(I250*H250,2)</f>
        <v>0</v>
      </c>
      <c r="BL250" s="18" t="s">
        <v>241</v>
      </c>
      <c r="BM250" s="224" t="s">
        <v>517</v>
      </c>
    </row>
    <row r="251" spans="1:47" s="2" customFormat="1" ht="12">
      <c r="A251" s="39"/>
      <c r="B251" s="40"/>
      <c r="C251" s="41"/>
      <c r="D251" s="226" t="s">
        <v>160</v>
      </c>
      <c r="E251" s="41"/>
      <c r="F251" s="227" t="s">
        <v>283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160</v>
      </c>
      <c r="AU251" s="18" t="s">
        <v>84</v>
      </c>
    </row>
    <row r="252" spans="1:63" s="12" customFormat="1" ht="22.8" customHeight="1">
      <c r="A252" s="12"/>
      <c r="B252" s="197"/>
      <c r="C252" s="198"/>
      <c r="D252" s="199" t="s">
        <v>72</v>
      </c>
      <c r="E252" s="211" t="s">
        <v>288</v>
      </c>
      <c r="F252" s="211" t="s">
        <v>289</v>
      </c>
      <c r="G252" s="198"/>
      <c r="H252" s="198"/>
      <c r="I252" s="201"/>
      <c r="J252" s="212">
        <f>BK252</f>
        <v>0</v>
      </c>
      <c r="K252" s="198"/>
      <c r="L252" s="203"/>
      <c r="M252" s="204"/>
      <c r="N252" s="205"/>
      <c r="O252" s="205"/>
      <c r="P252" s="206">
        <f>SUM(P253:P283)</f>
        <v>0</v>
      </c>
      <c r="Q252" s="205"/>
      <c r="R252" s="206">
        <f>SUM(R253:R283)</f>
        <v>3.5075314000000004</v>
      </c>
      <c r="S252" s="205"/>
      <c r="T252" s="207">
        <f>SUM(T253:T283)</f>
        <v>0.095500305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8" t="s">
        <v>84</v>
      </c>
      <c r="AT252" s="209" t="s">
        <v>72</v>
      </c>
      <c r="AU252" s="209" t="s">
        <v>77</v>
      </c>
      <c r="AY252" s="208" t="s">
        <v>152</v>
      </c>
      <c r="BK252" s="210">
        <f>SUM(BK253:BK283)</f>
        <v>0</v>
      </c>
    </row>
    <row r="253" spans="1:65" s="2" customFormat="1" ht="16.5" customHeight="1">
      <c r="A253" s="39"/>
      <c r="B253" s="40"/>
      <c r="C253" s="213" t="s">
        <v>348</v>
      </c>
      <c r="D253" s="213" t="s">
        <v>154</v>
      </c>
      <c r="E253" s="214" t="s">
        <v>291</v>
      </c>
      <c r="F253" s="215" t="s">
        <v>292</v>
      </c>
      <c r="G253" s="216" t="s">
        <v>157</v>
      </c>
      <c r="H253" s="217">
        <v>308.0655</v>
      </c>
      <c r="I253" s="218"/>
      <c r="J253" s="219">
        <f>ROUND(I253*H253,2)</f>
        <v>0</v>
      </c>
      <c r="K253" s="215" t="s">
        <v>158</v>
      </c>
      <c r="L253" s="45"/>
      <c r="M253" s="220" t="s">
        <v>19</v>
      </c>
      <c r="N253" s="221" t="s">
        <v>45</v>
      </c>
      <c r="O253" s="85"/>
      <c r="P253" s="222">
        <f>O253*H253</f>
        <v>0</v>
      </c>
      <c r="Q253" s="222">
        <v>0.001</v>
      </c>
      <c r="R253" s="222">
        <f>Q253*H253</f>
        <v>0.3080655</v>
      </c>
      <c r="S253" s="222">
        <v>0.00031</v>
      </c>
      <c r="T253" s="223">
        <f>S253*H253</f>
        <v>0.095500305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241</v>
      </c>
      <c r="AT253" s="224" t="s">
        <v>154</v>
      </c>
      <c r="AU253" s="224" t="s">
        <v>84</v>
      </c>
      <c r="AY253" s="18" t="s">
        <v>152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84</v>
      </c>
      <c r="BK253" s="225">
        <f>ROUND(I253*H253,2)</f>
        <v>0</v>
      </c>
      <c r="BL253" s="18" t="s">
        <v>241</v>
      </c>
      <c r="BM253" s="224" t="s">
        <v>518</v>
      </c>
    </row>
    <row r="254" spans="1:47" s="2" customFormat="1" ht="12">
      <c r="A254" s="39"/>
      <c r="B254" s="40"/>
      <c r="C254" s="41"/>
      <c r="D254" s="226" t="s">
        <v>160</v>
      </c>
      <c r="E254" s="41"/>
      <c r="F254" s="227" t="s">
        <v>294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160</v>
      </c>
      <c r="AU254" s="18" t="s">
        <v>84</v>
      </c>
    </row>
    <row r="255" spans="1:47" s="2" customFormat="1" ht="12">
      <c r="A255" s="39"/>
      <c r="B255" s="40"/>
      <c r="C255" s="41"/>
      <c r="D255" s="231" t="s">
        <v>162</v>
      </c>
      <c r="E255" s="41"/>
      <c r="F255" s="232" t="s">
        <v>295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162</v>
      </c>
      <c r="AU255" s="18" t="s">
        <v>84</v>
      </c>
    </row>
    <row r="256" spans="1:51" s="13" customFormat="1" ht="12">
      <c r="A256" s="13"/>
      <c r="B256" s="233"/>
      <c r="C256" s="234"/>
      <c r="D256" s="226" t="s">
        <v>164</v>
      </c>
      <c r="E256" s="235" t="s">
        <v>19</v>
      </c>
      <c r="F256" s="236" t="s">
        <v>519</v>
      </c>
      <c r="G256" s="234"/>
      <c r="H256" s="237">
        <v>308.0655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164</v>
      </c>
      <c r="AU256" s="243" t="s">
        <v>84</v>
      </c>
      <c r="AV256" s="13" t="s">
        <v>84</v>
      </c>
      <c r="AW256" s="13" t="s">
        <v>35</v>
      </c>
      <c r="AX256" s="13" t="s">
        <v>77</v>
      </c>
      <c r="AY256" s="243" t="s">
        <v>152</v>
      </c>
    </row>
    <row r="257" spans="1:65" s="2" customFormat="1" ht="21.75" customHeight="1">
      <c r="A257" s="39"/>
      <c r="B257" s="40"/>
      <c r="C257" s="213" t="s">
        <v>520</v>
      </c>
      <c r="D257" s="213" t="s">
        <v>154</v>
      </c>
      <c r="E257" s="214" t="s">
        <v>297</v>
      </c>
      <c r="F257" s="215" t="s">
        <v>298</v>
      </c>
      <c r="G257" s="216" t="s">
        <v>254</v>
      </c>
      <c r="H257" s="217">
        <v>20</v>
      </c>
      <c r="I257" s="218"/>
      <c r="J257" s="219">
        <f>ROUND(I257*H257,2)</f>
        <v>0</v>
      </c>
      <c r="K257" s="215" t="s">
        <v>158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0.00048</v>
      </c>
      <c r="R257" s="222">
        <f>Q257*H257</f>
        <v>0.009600000000000001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241</v>
      </c>
      <c r="AT257" s="224" t="s">
        <v>154</v>
      </c>
      <c r="AU257" s="224" t="s">
        <v>84</v>
      </c>
      <c r="AY257" s="18" t="s">
        <v>152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84</v>
      </c>
      <c r="BK257" s="225">
        <f>ROUND(I257*H257,2)</f>
        <v>0</v>
      </c>
      <c r="BL257" s="18" t="s">
        <v>241</v>
      </c>
      <c r="BM257" s="224" t="s">
        <v>521</v>
      </c>
    </row>
    <row r="258" spans="1:47" s="2" customFormat="1" ht="12">
      <c r="A258" s="39"/>
      <c r="B258" s="40"/>
      <c r="C258" s="41"/>
      <c r="D258" s="226" t="s">
        <v>160</v>
      </c>
      <c r="E258" s="41"/>
      <c r="F258" s="227" t="s">
        <v>300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160</v>
      </c>
      <c r="AU258" s="18" t="s">
        <v>84</v>
      </c>
    </row>
    <row r="259" spans="1:47" s="2" customFormat="1" ht="12">
      <c r="A259" s="39"/>
      <c r="B259" s="40"/>
      <c r="C259" s="41"/>
      <c r="D259" s="231" t="s">
        <v>162</v>
      </c>
      <c r="E259" s="41"/>
      <c r="F259" s="232" t="s">
        <v>301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162</v>
      </c>
      <c r="AU259" s="18" t="s">
        <v>84</v>
      </c>
    </row>
    <row r="260" spans="1:65" s="2" customFormat="1" ht="21.75" customHeight="1">
      <c r="A260" s="39"/>
      <c r="B260" s="40"/>
      <c r="C260" s="213" t="s">
        <v>522</v>
      </c>
      <c r="D260" s="213" t="s">
        <v>154</v>
      </c>
      <c r="E260" s="214" t="s">
        <v>303</v>
      </c>
      <c r="F260" s="215" t="s">
        <v>304</v>
      </c>
      <c r="G260" s="216" t="s">
        <v>254</v>
      </c>
      <c r="H260" s="217">
        <v>20</v>
      </c>
      <c r="I260" s="218"/>
      <c r="J260" s="219">
        <f>ROUND(I260*H260,2)</f>
        <v>0</v>
      </c>
      <c r="K260" s="215" t="s">
        <v>158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0.0024</v>
      </c>
      <c r="R260" s="222">
        <f>Q260*H260</f>
        <v>0.047999999999999994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241</v>
      </c>
      <c r="AT260" s="224" t="s">
        <v>154</v>
      </c>
      <c r="AU260" s="224" t="s">
        <v>84</v>
      </c>
      <c r="AY260" s="18" t="s">
        <v>152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84</v>
      </c>
      <c r="BK260" s="225">
        <f>ROUND(I260*H260,2)</f>
        <v>0</v>
      </c>
      <c r="BL260" s="18" t="s">
        <v>241</v>
      </c>
      <c r="BM260" s="224" t="s">
        <v>523</v>
      </c>
    </row>
    <row r="261" spans="1:47" s="2" customFormat="1" ht="12">
      <c r="A261" s="39"/>
      <c r="B261" s="40"/>
      <c r="C261" s="41"/>
      <c r="D261" s="226" t="s">
        <v>160</v>
      </c>
      <c r="E261" s="41"/>
      <c r="F261" s="227" t="s">
        <v>306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160</v>
      </c>
      <c r="AU261" s="18" t="s">
        <v>84</v>
      </c>
    </row>
    <row r="262" spans="1:47" s="2" customFormat="1" ht="12">
      <c r="A262" s="39"/>
      <c r="B262" s="40"/>
      <c r="C262" s="41"/>
      <c r="D262" s="231" t="s">
        <v>162</v>
      </c>
      <c r="E262" s="41"/>
      <c r="F262" s="232" t="s">
        <v>307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162</v>
      </c>
      <c r="AU262" s="18" t="s">
        <v>84</v>
      </c>
    </row>
    <row r="263" spans="1:65" s="2" customFormat="1" ht="21.75" customHeight="1">
      <c r="A263" s="39"/>
      <c r="B263" s="40"/>
      <c r="C263" s="213" t="s">
        <v>524</v>
      </c>
      <c r="D263" s="213" t="s">
        <v>154</v>
      </c>
      <c r="E263" s="214" t="s">
        <v>309</v>
      </c>
      <c r="F263" s="215" t="s">
        <v>310</v>
      </c>
      <c r="G263" s="216" t="s">
        <v>254</v>
      </c>
      <c r="H263" s="217">
        <v>20</v>
      </c>
      <c r="I263" s="218"/>
      <c r="J263" s="219">
        <f>ROUND(I263*H263,2)</f>
        <v>0</v>
      </c>
      <c r="K263" s="215" t="s">
        <v>158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0.0048</v>
      </c>
      <c r="R263" s="222">
        <f>Q263*H263</f>
        <v>0.09599999999999999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241</v>
      </c>
      <c r="AT263" s="224" t="s">
        <v>154</v>
      </c>
      <c r="AU263" s="224" t="s">
        <v>84</v>
      </c>
      <c r="AY263" s="18" t="s">
        <v>152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84</v>
      </c>
      <c r="BK263" s="225">
        <f>ROUND(I263*H263,2)</f>
        <v>0</v>
      </c>
      <c r="BL263" s="18" t="s">
        <v>241</v>
      </c>
      <c r="BM263" s="224" t="s">
        <v>525</v>
      </c>
    </row>
    <row r="264" spans="1:47" s="2" customFormat="1" ht="12">
      <c r="A264" s="39"/>
      <c r="B264" s="40"/>
      <c r="C264" s="41"/>
      <c r="D264" s="226" t="s">
        <v>160</v>
      </c>
      <c r="E264" s="41"/>
      <c r="F264" s="227" t="s">
        <v>312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160</v>
      </c>
      <c r="AU264" s="18" t="s">
        <v>84</v>
      </c>
    </row>
    <row r="265" spans="1:47" s="2" customFormat="1" ht="12">
      <c r="A265" s="39"/>
      <c r="B265" s="40"/>
      <c r="C265" s="41"/>
      <c r="D265" s="231" t="s">
        <v>162</v>
      </c>
      <c r="E265" s="41"/>
      <c r="F265" s="232" t="s">
        <v>313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162</v>
      </c>
      <c r="AU265" s="18" t="s">
        <v>84</v>
      </c>
    </row>
    <row r="266" spans="1:65" s="2" customFormat="1" ht="21.75" customHeight="1">
      <c r="A266" s="39"/>
      <c r="B266" s="40"/>
      <c r="C266" s="213" t="s">
        <v>526</v>
      </c>
      <c r="D266" s="213" t="s">
        <v>154</v>
      </c>
      <c r="E266" s="214" t="s">
        <v>315</v>
      </c>
      <c r="F266" s="215" t="s">
        <v>316</v>
      </c>
      <c r="G266" s="216" t="s">
        <v>157</v>
      </c>
      <c r="H266" s="217">
        <v>6161.31</v>
      </c>
      <c r="I266" s="218"/>
      <c r="J266" s="219">
        <f>ROUND(I266*H266,2)</f>
        <v>0</v>
      </c>
      <c r="K266" s="215" t="s">
        <v>158</v>
      </c>
      <c r="L266" s="45"/>
      <c r="M266" s="220" t="s">
        <v>19</v>
      </c>
      <c r="N266" s="221" t="s">
        <v>45</v>
      </c>
      <c r="O266" s="85"/>
      <c r="P266" s="222">
        <f>O266*H266</f>
        <v>0</v>
      </c>
      <c r="Q266" s="222">
        <v>0.0002</v>
      </c>
      <c r="R266" s="222">
        <f>Q266*H266</f>
        <v>1.2322620000000002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241</v>
      </c>
      <c r="AT266" s="224" t="s">
        <v>154</v>
      </c>
      <c r="AU266" s="224" t="s">
        <v>84</v>
      </c>
      <c r="AY266" s="18" t="s">
        <v>152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84</v>
      </c>
      <c r="BK266" s="225">
        <f>ROUND(I266*H266,2)</f>
        <v>0</v>
      </c>
      <c r="BL266" s="18" t="s">
        <v>241</v>
      </c>
      <c r="BM266" s="224" t="s">
        <v>527</v>
      </c>
    </row>
    <row r="267" spans="1:47" s="2" customFormat="1" ht="12">
      <c r="A267" s="39"/>
      <c r="B267" s="40"/>
      <c r="C267" s="41"/>
      <c r="D267" s="226" t="s">
        <v>160</v>
      </c>
      <c r="E267" s="41"/>
      <c r="F267" s="227" t="s">
        <v>318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160</v>
      </c>
      <c r="AU267" s="18" t="s">
        <v>84</v>
      </c>
    </row>
    <row r="268" spans="1:47" s="2" customFormat="1" ht="12">
      <c r="A268" s="39"/>
      <c r="B268" s="40"/>
      <c r="C268" s="41"/>
      <c r="D268" s="231" t="s">
        <v>162</v>
      </c>
      <c r="E268" s="41"/>
      <c r="F268" s="232" t="s">
        <v>319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162</v>
      </c>
      <c r="AU268" s="18" t="s">
        <v>84</v>
      </c>
    </row>
    <row r="269" spans="1:51" s="13" customFormat="1" ht="12">
      <c r="A269" s="13"/>
      <c r="B269" s="233"/>
      <c r="C269" s="234"/>
      <c r="D269" s="226" t="s">
        <v>164</v>
      </c>
      <c r="E269" s="235" t="s">
        <v>19</v>
      </c>
      <c r="F269" s="236" t="s">
        <v>528</v>
      </c>
      <c r="G269" s="234"/>
      <c r="H269" s="237">
        <v>4171.6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164</v>
      </c>
      <c r="AU269" s="243" t="s">
        <v>84</v>
      </c>
      <c r="AV269" s="13" t="s">
        <v>84</v>
      </c>
      <c r="AW269" s="13" t="s">
        <v>35</v>
      </c>
      <c r="AX269" s="13" t="s">
        <v>73</v>
      </c>
      <c r="AY269" s="243" t="s">
        <v>152</v>
      </c>
    </row>
    <row r="270" spans="1:51" s="13" customFormat="1" ht="12">
      <c r="A270" s="13"/>
      <c r="B270" s="233"/>
      <c r="C270" s="234"/>
      <c r="D270" s="226" t="s">
        <v>164</v>
      </c>
      <c r="E270" s="235" t="s">
        <v>19</v>
      </c>
      <c r="F270" s="236" t="s">
        <v>529</v>
      </c>
      <c r="G270" s="234"/>
      <c r="H270" s="237">
        <v>140.8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164</v>
      </c>
      <c r="AU270" s="243" t="s">
        <v>84</v>
      </c>
      <c r="AV270" s="13" t="s">
        <v>84</v>
      </c>
      <c r="AW270" s="13" t="s">
        <v>35</v>
      </c>
      <c r="AX270" s="13" t="s">
        <v>73</v>
      </c>
      <c r="AY270" s="243" t="s">
        <v>152</v>
      </c>
    </row>
    <row r="271" spans="1:51" s="13" customFormat="1" ht="12">
      <c r="A271" s="13"/>
      <c r="B271" s="233"/>
      <c r="C271" s="234"/>
      <c r="D271" s="226" t="s">
        <v>164</v>
      </c>
      <c r="E271" s="235" t="s">
        <v>19</v>
      </c>
      <c r="F271" s="236" t="s">
        <v>530</v>
      </c>
      <c r="G271" s="234"/>
      <c r="H271" s="237">
        <v>1848.91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164</v>
      </c>
      <c r="AU271" s="243" t="s">
        <v>84</v>
      </c>
      <c r="AV271" s="13" t="s">
        <v>84</v>
      </c>
      <c r="AW271" s="13" t="s">
        <v>35</v>
      </c>
      <c r="AX271" s="13" t="s">
        <v>73</v>
      </c>
      <c r="AY271" s="243" t="s">
        <v>152</v>
      </c>
    </row>
    <row r="272" spans="1:51" s="14" customFormat="1" ht="12">
      <c r="A272" s="14"/>
      <c r="B272" s="254"/>
      <c r="C272" s="255"/>
      <c r="D272" s="226" t="s">
        <v>164</v>
      </c>
      <c r="E272" s="256" t="s">
        <v>19</v>
      </c>
      <c r="F272" s="257" t="s">
        <v>321</v>
      </c>
      <c r="G272" s="255"/>
      <c r="H272" s="258">
        <v>6161.31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4" t="s">
        <v>164</v>
      </c>
      <c r="AU272" s="264" t="s">
        <v>84</v>
      </c>
      <c r="AV272" s="14" t="s">
        <v>91</v>
      </c>
      <c r="AW272" s="14" t="s">
        <v>35</v>
      </c>
      <c r="AX272" s="14" t="s">
        <v>77</v>
      </c>
      <c r="AY272" s="264" t="s">
        <v>152</v>
      </c>
    </row>
    <row r="273" spans="1:65" s="2" customFormat="1" ht="21.75" customHeight="1">
      <c r="A273" s="39"/>
      <c r="B273" s="40"/>
      <c r="C273" s="213" t="s">
        <v>531</v>
      </c>
      <c r="D273" s="213" t="s">
        <v>154</v>
      </c>
      <c r="E273" s="214" t="s">
        <v>323</v>
      </c>
      <c r="F273" s="215" t="s">
        <v>324</v>
      </c>
      <c r="G273" s="216" t="s">
        <v>157</v>
      </c>
      <c r="H273" s="217">
        <v>6161.31</v>
      </c>
      <c r="I273" s="218"/>
      <c r="J273" s="219">
        <f>ROUND(I273*H273,2)</f>
        <v>0</v>
      </c>
      <c r="K273" s="215" t="s">
        <v>158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0.00029</v>
      </c>
      <c r="R273" s="222">
        <f>Q273*H273</f>
        <v>1.7867799000000002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241</v>
      </c>
      <c r="AT273" s="224" t="s">
        <v>154</v>
      </c>
      <c r="AU273" s="224" t="s">
        <v>84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241</v>
      </c>
      <c r="BM273" s="224" t="s">
        <v>532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326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84</v>
      </c>
    </row>
    <row r="275" spans="1:47" s="2" customFormat="1" ht="12">
      <c r="A275" s="39"/>
      <c r="B275" s="40"/>
      <c r="C275" s="41"/>
      <c r="D275" s="231" t="s">
        <v>162</v>
      </c>
      <c r="E275" s="41"/>
      <c r="F275" s="232" t="s">
        <v>327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162</v>
      </c>
      <c r="AU275" s="18" t="s">
        <v>84</v>
      </c>
    </row>
    <row r="276" spans="1:51" s="13" customFormat="1" ht="12">
      <c r="A276" s="13"/>
      <c r="B276" s="233"/>
      <c r="C276" s="234"/>
      <c r="D276" s="226" t="s">
        <v>164</v>
      </c>
      <c r="E276" s="235" t="s">
        <v>19</v>
      </c>
      <c r="F276" s="236" t="s">
        <v>528</v>
      </c>
      <c r="G276" s="234"/>
      <c r="H276" s="237">
        <v>4171.6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164</v>
      </c>
      <c r="AU276" s="243" t="s">
        <v>84</v>
      </c>
      <c r="AV276" s="13" t="s">
        <v>84</v>
      </c>
      <c r="AW276" s="13" t="s">
        <v>35</v>
      </c>
      <c r="AX276" s="13" t="s">
        <v>73</v>
      </c>
      <c r="AY276" s="243" t="s">
        <v>152</v>
      </c>
    </row>
    <row r="277" spans="1:51" s="13" customFormat="1" ht="12">
      <c r="A277" s="13"/>
      <c r="B277" s="233"/>
      <c r="C277" s="234"/>
      <c r="D277" s="226" t="s">
        <v>164</v>
      </c>
      <c r="E277" s="235" t="s">
        <v>19</v>
      </c>
      <c r="F277" s="236" t="s">
        <v>529</v>
      </c>
      <c r="G277" s="234"/>
      <c r="H277" s="237">
        <v>140.8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164</v>
      </c>
      <c r="AU277" s="243" t="s">
        <v>84</v>
      </c>
      <c r="AV277" s="13" t="s">
        <v>84</v>
      </c>
      <c r="AW277" s="13" t="s">
        <v>35</v>
      </c>
      <c r="AX277" s="13" t="s">
        <v>73</v>
      </c>
      <c r="AY277" s="243" t="s">
        <v>152</v>
      </c>
    </row>
    <row r="278" spans="1:51" s="13" customFormat="1" ht="12">
      <c r="A278" s="13"/>
      <c r="B278" s="233"/>
      <c r="C278" s="234"/>
      <c r="D278" s="226" t="s">
        <v>164</v>
      </c>
      <c r="E278" s="235" t="s">
        <v>19</v>
      </c>
      <c r="F278" s="236" t="s">
        <v>530</v>
      </c>
      <c r="G278" s="234"/>
      <c r="H278" s="237">
        <v>1848.91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164</v>
      </c>
      <c r="AU278" s="243" t="s">
        <v>84</v>
      </c>
      <c r="AV278" s="13" t="s">
        <v>84</v>
      </c>
      <c r="AW278" s="13" t="s">
        <v>35</v>
      </c>
      <c r="AX278" s="13" t="s">
        <v>73</v>
      </c>
      <c r="AY278" s="243" t="s">
        <v>152</v>
      </c>
    </row>
    <row r="279" spans="1:51" s="14" customFormat="1" ht="12">
      <c r="A279" s="14"/>
      <c r="B279" s="254"/>
      <c r="C279" s="255"/>
      <c r="D279" s="226" t="s">
        <v>164</v>
      </c>
      <c r="E279" s="256" t="s">
        <v>19</v>
      </c>
      <c r="F279" s="257" t="s">
        <v>321</v>
      </c>
      <c r="G279" s="255"/>
      <c r="H279" s="258">
        <v>6161.31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164</v>
      </c>
      <c r="AU279" s="264" t="s">
        <v>84</v>
      </c>
      <c r="AV279" s="14" t="s">
        <v>91</v>
      </c>
      <c r="AW279" s="14" t="s">
        <v>35</v>
      </c>
      <c r="AX279" s="14" t="s">
        <v>77</v>
      </c>
      <c r="AY279" s="264" t="s">
        <v>152</v>
      </c>
    </row>
    <row r="280" spans="1:65" s="2" customFormat="1" ht="21.75" customHeight="1">
      <c r="A280" s="39"/>
      <c r="B280" s="40"/>
      <c r="C280" s="213" t="s">
        <v>533</v>
      </c>
      <c r="D280" s="213" t="s">
        <v>154</v>
      </c>
      <c r="E280" s="214" t="s">
        <v>534</v>
      </c>
      <c r="F280" s="215" t="s">
        <v>535</v>
      </c>
      <c r="G280" s="216" t="s">
        <v>157</v>
      </c>
      <c r="H280" s="217">
        <v>2682.4</v>
      </c>
      <c r="I280" s="218"/>
      <c r="J280" s="219">
        <f>ROUND(I280*H280,2)</f>
        <v>0</v>
      </c>
      <c r="K280" s="215" t="s">
        <v>158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1E-05</v>
      </c>
      <c r="R280" s="222">
        <f>Q280*H280</f>
        <v>0.026824000000000004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241</v>
      </c>
      <c r="AT280" s="224" t="s">
        <v>154</v>
      </c>
      <c r="AU280" s="224" t="s">
        <v>84</v>
      </c>
      <c r="AY280" s="18" t="s">
        <v>152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84</v>
      </c>
      <c r="BK280" s="225">
        <f>ROUND(I280*H280,2)</f>
        <v>0</v>
      </c>
      <c r="BL280" s="18" t="s">
        <v>241</v>
      </c>
      <c r="BM280" s="224" t="s">
        <v>536</v>
      </c>
    </row>
    <row r="281" spans="1:47" s="2" customFormat="1" ht="12">
      <c r="A281" s="39"/>
      <c r="B281" s="40"/>
      <c r="C281" s="41"/>
      <c r="D281" s="226" t="s">
        <v>160</v>
      </c>
      <c r="E281" s="41"/>
      <c r="F281" s="227" t="s">
        <v>537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84</v>
      </c>
    </row>
    <row r="282" spans="1:47" s="2" customFormat="1" ht="12">
      <c r="A282" s="39"/>
      <c r="B282" s="40"/>
      <c r="C282" s="41"/>
      <c r="D282" s="231" t="s">
        <v>162</v>
      </c>
      <c r="E282" s="41"/>
      <c r="F282" s="232" t="s">
        <v>538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162</v>
      </c>
      <c r="AU282" s="18" t="s">
        <v>84</v>
      </c>
    </row>
    <row r="283" spans="1:51" s="13" customFormat="1" ht="12">
      <c r="A283" s="13"/>
      <c r="B283" s="233"/>
      <c r="C283" s="234"/>
      <c r="D283" s="226" t="s">
        <v>164</v>
      </c>
      <c r="E283" s="235" t="s">
        <v>19</v>
      </c>
      <c r="F283" s="236" t="s">
        <v>539</v>
      </c>
      <c r="G283" s="234"/>
      <c r="H283" s="237">
        <v>2682.4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164</v>
      </c>
      <c r="AU283" s="243" t="s">
        <v>84</v>
      </c>
      <c r="AV283" s="13" t="s">
        <v>84</v>
      </c>
      <c r="AW283" s="13" t="s">
        <v>35</v>
      </c>
      <c r="AX283" s="13" t="s">
        <v>77</v>
      </c>
      <c r="AY283" s="243" t="s">
        <v>152</v>
      </c>
    </row>
    <row r="284" spans="1:63" s="12" customFormat="1" ht="22.8" customHeight="1">
      <c r="A284" s="12"/>
      <c r="B284" s="197"/>
      <c r="C284" s="198"/>
      <c r="D284" s="199" t="s">
        <v>72</v>
      </c>
      <c r="E284" s="211" t="s">
        <v>328</v>
      </c>
      <c r="F284" s="211" t="s">
        <v>329</v>
      </c>
      <c r="G284" s="198"/>
      <c r="H284" s="198"/>
      <c r="I284" s="201"/>
      <c r="J284" s="212">
        <f>BK284</f>
        <v>0</v>
      </c>
      <c r="K284" s="198"/>
      <c r="L284" s="203"/>
      <c r="M284" s="204"/>
      <c r="N284" s="205"/>
      <c r="O284" s="205"/>
      <c r="P284" s="206">
        <f>SUM(P285:P286)</f>
        <v>0</v>
      </c>
      <c r="Q284" s="205"/>
      <c r="R284" s="206">
        <f>SUM(R285:R286)</f>
        <v>0</v>
      </c>
      <c r="S284" s="205"/>
      <c r="T284" s="207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8" t="s">
        <v>84</v>
      </c>
      <c r="AT284" s="209" t="s">
        <v>72</v>
      </c>
      <c r="AU284" s="209" t="s">
        <v>77</v>
      </c>
      <c r="AY284" s="208" t="s">
        <v>152</v>
      </c>
      <c r="BK284" s="210">
        <f>SUM(BK285:BK286)</f>
        <v>0</v>
      </c>
    </row>
    <row r="285" spans="1:65" s="2" customFormat="1" ht="16.5" customHeight="1">
      <c r="A285" s="39"/>
      <c r="B285" s="40"/>
      <c r="C285" s="213" t="s">
        <v>540</v>
      </c>
      <c r="D285" s="213" t="s">
        <v>154</v>
      </c>
      <c r="E285" s="214" t="s">
        <v>331</v>
      </c>
      <c r="F285" s="215" t="s">
        <v>332</v>
      </c>
      <c r="G285" s="216" t="s">
        <v>281</v>
      </c>
      <c r="H285" s="217">
        <v>36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45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241</v>
      </c>
      <c r="AT285" s="224" t="s">
        <v>154</v>
      </c>
      <c r="AU285" s="224" t="s">
        <v>84</v>
      </c>
      <c r="AY285" s="18" t="s">
        <v>152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84</v>
      </c>
      <c r="BK285" s="225">
        <f>ROUND(I285*H285,2)</f>
        <v>0</v>
      </c>
      <c r="BL285" s="18" t="s">
        <v>241</v>
      </c>
      <c r="BM285" s="224" t="s">
        <v>541</v>
      </c>
    </row>
    <row r="286" spans="1:47" s="2" customFormat="1" ht="12">
      <c r="A286" s="39"/>
      <c r="B286" s="40"/>
      <c r="C286" s="41"/>
      <c r="D286" s="226" t="s">
        <v>160</v>
      </c>
      <c r="E286" s="41"/>
      <c r="F286" s="227" t="s">
        <v>334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160</v>
      </c>
      <c r="AU286" s="18" t="s">
        <v>84</v>
      </c>
    </row>
    <row r="287" spans="1:63" s="12" customFormat="1" ht="25.9" customHeight="1">
      <c r="A287" s="12"/>
      <c r="B287" s="197"/>
      <c r="C287" s="198"/>
      <c r="D287" s="199" t="s">
        <v>72</v>
      </c>
      <c r="E287" s="200" t="s">
        <v>335</v>
      </c>
      <c r="F287" s="200" t="s">
        <v>336</v>
      </c>
      <c r="G287" s="198"/>
      <c r="H287" s="198"/>
      <c r="I287" s="201"/>
      <c r="J287" s="202">
        <f>BK287</f>
        <v>0</v>
      </c>
      <c r="K287" s="198"/>
      <c r="L287" s="203"/>
      <c r="M287" s="204"/>
      <c r="N287" s="205"/>
      <c r="O287" s="205"/>
      <c r="P287" s="206">
        <f>P288+P292</f>
        <v>0</v>
      </c>
      <c r="Q287" s="205"/>
      <c r="R287" s="206">
        <f>R288+R292</f>
        <v>0</v>
      </c>
      <c r="S287" s="205"/>
      <c r="T287" s="207">
        <f>T288+T292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94</v>
      </c>
      <c r="AT287" s="209" t="s">
        <v>72</v>
      </c>
      <c r="AU287" s="209" t="s">
        <v>73</v>
      </c>
      <c r="AY287" s="208" t="s">
        <v>152</v>
      </c>
      <c r="BK287" s="210">
        <f>BK288+BK292</f>
        <v>0</v>
      </c>
    </row>
    <row r="288" spans="1:63" s="12" customFormat="1" ht="22.8" customHeight="1">
      <c r="A288" s="12"/>
      <c r="B288" s="197"/>
      <c r="C288" s="198"/>
      <c r="D288" s="199" t="s">
        <v>72</v>
      </c>
      <c r="E288" s="211" t="s">
        <v>337</v>
      </c>
      <c r="F288" s="211" t="s">
        <v>338</v>
      </c>
      <c r="G288" s="198"/>
      <c r="H288" s="198"/>
      <c r="I288" s="201"/>
      <c r="J288" s="212">
        <f>BK288</f>
        <v>0</v>
      </c>
      <c r="K288" s="198"/>
      <c r="L288" s="203"/>
      <c r="M288" s="204"/>
      <c r="N288" s="205"/>
      <c r="O288" s="205"/>
      <c r="P288" s="206">
        <f>SUM(P289:P291)</f>
        <v>0</v>
      </c>
      <c r="Q288" s="205"/>
      <c r="R288" s="206">
        <f>SUM(R289:R291)</f>
        <v>0</v>
      </c>
      <c r="S288" s="205"/>
      <c r="T288" s="207">
        <f>SUM(T289:T291)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8" t="s">
        <v>94</v>
      </c>
      <c r="AT288" s="209" t="s">
        <v>72</v>
      </c>
      <c r="AU288" s="209" t="s">
        <v>77</v>
      </c>
      <c r="AY288" s="208" t="s">
        <v>152</v>
      </c>
      <c r="BK288" s="210">
        <f>SUM(BK289:BK291)</f>
        <v>0</v>
      </c>
    </row>
    <row r="289" spans="1:65" s="2" customFormat="1" ht="16.5" customHeight="1">
      <c r="A289" s="39"/>
      <c r="B289" s="40"/>
      <c r="C289" s="213" t="s">
        <v>542</v>
      </c>
      <c r="D289" s="213" t="s">
        <v>154</v>
      </c>
      <c r="E289" s="214" t="s">
        <v>340</v>
      </c>
      <c r="F289" s="215" t="s">
        <v>341</v>
      </c>
      <c r="G289" s="216" t="s">
        <v>342</v>
      </c>
      <c r="H289" s="217">
        <v>1</v>
      </c>
      <c r="I289" s="218"/>
      <c r="J289" s="219">
        <f>ROUND(I289*H289,2)</f>
        <v>0</v>
      </c>
      <c r="K289" s="215" t="s">
        <v>158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343</v>
      </c>
      <c r="AT289" s="224" t="s">
        <v>154</v>
      </c>
      <c r="AU289" s="224" t="s">
        <v>84</v>
      </c>
      <c r="AY289" s="18" t="s">
        <v>152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84</v>
      </c>
      <c r="BK289" s="225">
        <f>ROUND(I289*H289,2)</f>
        <v>0</v>
      </c>
      <c r="BL289" s="18" t="s">
        <v>343</v>
      </c>
      <c r="BM289" s="224" t="s">
        <v>543</v>
      </c>
    </row>
    <row r="290" spans="1:47" s="2" customFormat="1" ht="12">
      <c r="A290" s="39"/>
      <c r="B290" s="40"/>
      <c r="C290" s="41"/>
      <c r="D290" s="226" t="s">
        <v>160</v>
      </c>
      <c r="E290" s="41"/>
      <c r="F290" s="227" t="s">
        <v>341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160</v>
      </c>
      <c r="AU290" s="18" t="s">
        <v>84</v>
      </c>
    </row>
    <row r="291" spans="1:47" s="2" customFormat="1" ht="12">
      <c r="A291" s="39"/>
      <c r="B291" s="40"/>
      <c r="C291" s="41"/>
      <c r="D291" s="231" t="s">
        <v>162</v>
      </c>
      <c r="E291" s="41"/>
      <c r="F291" s="232" t="s">
        <v>345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162</v>
      </c>
      <c r="AU291" s="18" t="s">
        <v>84</v>
      </c>
    </row>
    <row r="292" spans="1:63" s="12" customFormat="1" ht="22.8" customHeight="1">
      <c r="A292" s="12"/>
      <c r="B292" s="197"/>
      <c r="C292" s="198"/>
      <c r="D292" s="199" t="s">
        <v>72</v>
      </c>
      <c r="E292" s="211" t="s">
        <v>346</v>
      </c>
      <c r="F292" s="211" t="s">
        <v>347</v>
      </c>
      <c r="G292" s="198"/>
      <c r="H292" s="198"/>
      <c r="I292" s="201"/>
      <c r="J292" s="212">
        <f>BK292</f>
        <v>0</v>
      </c>
      <c r="K292" s="198"/>
      <c r="L292" s="203"/>
      <c r="M292" s="204"/>
      <c r="N292" s="205"/>
      <c r="O292" s="205"/>
      <c r="P292" s="206">
        <f>SUM(P293:P295)</f>
        <v>0</v>
      </c>
      <c r="Q292" s="205"/>
      <c r="R292" s="206">
        <f>SUM(R293:R295)</f>
        <v>0</v>
      </c>
      <c r="S292" s="205"/>
      <c r="T292" s="207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8" t="s">
        <v>94</v>
      </c>
      <c r="AT292" s="209" t="s">
        <v>72</v>
      </c>
      <c r="AU292" s="209" t="s">
        <v>77</v>
      </c>
      <c r="AY292" s="208" t="s">
        <v>152</v>
      </c>
      <c r="BK292" s="210">
        <f>SUM(BK293:BK295)</f>
        <v>0</v>
      </c>
    </row>
    <row r="293" spans="1:65" s="2" customFormat="1" ht="16.5" customHeight="1">
      <c r="A293" s="39"/>
      <c r="B293" s="40"/>
      <c r="C293" s="213" t="s">
        <v>544</v>
      </c>
      <c r="D293" s="213" t="s">
        <v>154</v>
      </c>
      <c r="E293" s="214" t="s">
        <v>349</v>
      </c>
      <c r="F293" s="215" t="s">
        <v>350</v>
      </c>
      <c r="G293" s="216" t="s">
        <v>342</v>
      </c>
      <c r="H293" s="217">
        <v>1</v>
      </c>
      <c r="I293" s="218"/>
      <c r="J293" s="219">
        <f>ROUND(I293*H293,2)</f>
        <v>0</v>
      </c>
      <c r="K293" s="215" t="s">
        <v>158</v>
      </c>
      <c r="L293" s="45"/>
      <c r="M293" s="220" t="s">
        <v>19</v>
      </c>
      <c r="N293" s="221" t="s">
        <v>45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343</v>
      </c>
      <c r="AT293" s="224" t="s">
        <v>154</v>
      </c>
      <c r="AU293" s="224" t="s">
        <v>84</v>
      </c>
      <c r="AY293" s="18" t="s">
        <v>152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84</v>
      </c>
      <c r="BK293" s="225">
        <f>ROUND(I293*H293,2)</f>
        <v>0</v>
      </c>
      <c r="BL293" s="18" t="s">
        <v>343</v>
      </c>
      <c r="BM293" s="224" t="s">
        <v>545</v>
      </c>
    </row>
    <row r="294" spans="1:47" s="2" customFormat="1" ht="12">
      <c r="A294" s="39"/>
      <c r="B294" s="40"/>
      <c r="C294" s="41"/>
      <c r="D294" s="226" t="s">
        <v>160</v>
      </c>
      <c r="E294" s="41"/>
      <c r="F294" s="227" t="s">
        <v>350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160</v>
      </c>
      <c r="AU294" s="18" t="s">
        <v>84</v>
      </c>
    </row>
    <row r="295" spans="1:47" s="2" customFormat="1" ht="12">
      <c r="A295" s="39"/>
      <c r="B295" s="40"/>
      <c r="C295" s="41"/>
      <c r="D295" s="231" t="s">
        <v>162</v>
      </c>
      <c r="E295" s="41"/>
      <c r="F295" s="232" t="s">
        <v>352</v>
      </c>
      <c r="G295" s="41"/>
      <c r="H295" s="41"/>
      <c r="I295" s="228"/>
      <c r="J295" s="41"/>
      <c r="K295" s="41"/>
      <c r="L295" s="45"/>
      <c r="M295" s="265"/>
      <c r="N295" s="266"/>
      <c r="O295" s="267"/>
      <c r="P295" s="267"/>
      <c r="Q295" s="267"/>
      <c r="R295" s="267"/>
      <c r="S295" s="267"/>
      <c r="T295" s="268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162</v>
      </c>
      <c r="AU295" s="18" t="s">
        <v>84</v>
      </c>
    </row>
    <row r="296" spans="1:31" s="2" customFormat="1" ht="6.95" customHeight="1">
      <c r="A296" s="39"/>
      <c r="B296" s="60"/>
      <c r="C296" s="61"/>
      <c r="D296" s="61"/>
      <c r="E296" s="61"/>
      <c r="F296" s="61"/>
      <c r="G296" s="61"/>
      <c r="H296" s="61"/>
      <c r="I296" s="61"/>
      <c r="J296" s="61"/>
      <c r="K296" s="61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101:K2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hyperlinks>
    <hyperlink ref="F107" r:id="rId1" display="https://podminky.urs.cz/item/CS_URS_2021_02/611341131"/>
    <hyperlink ref="F111" r:id="rId2" display="https://podminky.urs.cz/item/CS_URS_2021_02/612321141"/>
    <hyperlink ref="F114" r:id="rId3" display="https://podminky.urs.cz/item/CS_URS_2021_02/612321191"/>
    <hyperlink ref="F117" r:id="rId4" display="https://podminky.urs.cz/item/CS_URS_2021_02/612341131"/>
    <hyperlink ref="F121" r:id="rId5" display="https://podminky.urs.cz/item/CS_URS_2021_02/619991001"/>
    <hyperlink ref="F125" r:id="rId6" display="https://podminky.urs.cz/item/CS_URS_2021_02/949101111"/>
    <hyperlink ref="F129" r:id="rId7" display="https://podminky.urs.cz/item/CS_URS_2021_02/952902021"/>
    <hyperlink ref="F132" r:id="rId8" display="https://podminky.urs.cz/item/CS_URS_2021_02/965043421"/>
    <hyperlink ref="F137" r:id="rId9" display="https://podminky.urs.cz/item/CS_URS_2021_02/997002611"/>
    <hyperlink ref="F140" r:id="rId10" display="https://podminky.urs.cz/item/CS_URS_2021_02/997013211"/>
    <hyperlink ref="F143" r:id="rId11" display="https://podminky.urs.cz/item/CS_URS_2021_02/997013219"/>
    <hyperlink ref="F146" r:id="rId12" display="https://podminky.urs.cz/item/CS_URS_2021_02/997013501"/>
    <hyperlink ref="F149" r:id="rId13" display="https://podminky.urs.cz/item/CS_URS_2021_02/997013509"/>
    <hyperlink ref="F152" r:id="rId14" display="https://podminky.urs.cz/item/CS_URS_2021_02/997013631"/>
    <hyperlink ref="F156" r:id="rId15" display="https://podminky.urs.cz/item/CS_URS_2021_02/998018001"/>
    <hyperlink ref="F161" r:id="rId16" display="https://podminky.urs.cz/item/CS_URS_2021_02/725331111"/>
    <hyperlink ref="F167" r:id="rId17" display="https://podminky.urs.cz/item/CS_URS_2021_02/741310201"/>
    <hyperlink ref="F172" r:id="rId18" display="https://podminky.urs.cz/item/CS_URS_2021_02/741313032"/>
    <hyperlink ref="F175" r:id="rId19" display="https://podminky.urs.cz/item/CS_URS_2021_02/34555243"/>
    <hyperlink ref="F179" r:id="rId20" display="https://podminky.urs.cz/item/CS_URS_2021_02/763111316"/>
    <hyperlink ref="F183" r:id="rId21" display="https://podminky.urs.cz/item/CS_URS_2021_02/763181311"/>
    <hyperlink ref="F187" r:id="rId22" display="https://podminky.urs.cz/item/CS_URS_2021_02/55331595"/>
    <hyperlink ref="F190" r:id="rId23" display="https://podminky.urs.cz/item/CS_URS_2021_02/763181423"/>
    <hyperlink ref="F194" r:id="rId24" display="https://podminky.urs.cz/item/CS_URS_2021_02/998763301"/>
    <hyperlink ref="F197" r:id="rId25" display="https://podminky.urs.cz/item/CS_URS_2021_02/998763381"/>
    <hyperlink ref="F201" r:id="rId26" display="https://podminky.urs.cz/item/CS_URS_2021_02/766411821"/>
    <hyperlink ref="F205" r:id="rId27" display="https://podminky.urs.cz/item/CS_URS_2021_02/766411822"/>
    <hyperlink ref="F211" r:id="rId28" display="https://podminky.urs.cz/item/CS_URS_2021_02/766660121"/>
    <hyperlink ref="F214" r:id="rId29" display="https://podminky.urs.cz/item/CS_URS_2021_02/55341018"/>
    <hyperlink ref="F217" r:id="rId30" display="https://podminky.urs.cz/item/CS_URS_2021_02/766691932"/>
    <hyperlink ref="F220" r:id="rId31" display="https://podminky.urs.cz/item/CS_URS_2021_02/998766101"/>
    <hyperlink ref="F223" r:id="rId32" display="https://podminky.urs.cz/item/CS_URS_2021_02/998766181"/>
    <hyperlink ref="F227" r:id="rId33" display="https://podminky.urs.cz/item/CS_URS_2021_02/771573113"/>
    <hyperlink ref="F231" r:id="rId34" display="https://podminky.urs.cz/item/CS_URS_2021_02/59761409"/>
    <hyperlink ref="F235" r:id="rId35" display="https://podminky.urs.cz/item/CS_URS_2021_02/771573810"/>
    <hyperlink ref="F239" r:id="rId36" display="https://podminky.urs.cz/item/CS_URS_2021_02/771591112"/>
    <hyperlink ref="F243" r:id="rId37" display="https://podminky.urs.cz/item/CS_URS_2021_02/998771101"/>
    <hyperlink ref="F246" r:id="rId38" display="https://podminky.urs.cz/item/CS_URS_2021_02/998771181"/>
    <hyperlink ref="F255" r:id="rId39" display="https://podminky.urs.cz/item/CS_URS_2021_02/784121003"/>
    <hyperlink ref="F259" r:id="rId40" display="https://podminky.urs.cz/item/CS_URS_2021_02/784161203"/>
    <hyperlink ref="F262" r:id="rId41" display="https://podminky.urs.cz/item/CS_URS_2021_02/784161223"/>
    <hyperlink ref="F265" r:id="rId42" display="https://podminky.urs.cz/item/CS_URS_2021_02/784161233"/>
    <hyperlink ref="F268" r:id="rId43" display="https://podminky.urs.cz/item/CS_URS_2021_02/784181103"/>
    <hyperlink ref="F275" r:id="rId44" display="https://podminky.urs.cz/item/CS_URS_2021_02/784221103"/>
    <hyperlink ref="F282" r:id="rId45" display="https://podminky.urs.cz/item/CS_URS_2021_02/784221141"/>
    <hyperlink ref="F291" r:id="rId46" display="https://podminky.urs.cz/item/CS_URS_2021_02/030001000"/>
    <hyperlink ref="F295" r:id="rId47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546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ROUND((SUM(BE102:BE296)),2)</f>
        <v>0</v>
      </c>
      <c r="G35" s="39"/>
      <c r="H35" s="39"/>
      <c r="I35" s="158">
        <v>0.21</v>
      </c>
      <c r="J35" s="157">
        <f>ROUND(((SUM(BE102:BE296))*I35),2)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ROUND((SUM(BF102:BF296)),2)</f>
        <v>0</v>
      </c>
      <c r="G36" s="39"/>
      <c r="H36" s="39"/>
      <c r="I36" s="158">
        <v>0.15</v>
      </c>
      <c r="J36" s="157">
        <f>ROUND(((SUM(BF102:BF296))*I36),2)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ROUND((SUM(BG102:BG296)),2)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ROUND((SUM(BH102:BH296)),2)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ROUND((SUM(BI102:BI296)),2)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3 - 3NP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J103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125</v>
      </c>
      <c r="E65" s="183"/>
      <c r="F65" s="183"/>
      <c r="G65" s="183"/>
      <c r="H65" s="183"/>
      <c r="I65" s="183"/>
      <c r="J65" s="184">
        <f>J104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126</v>
      </c>
      <c r="E66" s="183"/>
      <c r="F66" s="183"/>
      <c r="G66" s="183"/>
      <c r="H66" s="183"/>
      <c r="I66" s="183"/>
      <c r="J66" s="184">
        <f>J123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127</v>
      </c>
      <c r="E67" s="183"/>
      <c r="F67" s="183"/>
      <c r="G67" s="183"/>
      <c r="H67" s="183"/>
      <c r="I67" s="183"/>
      <c r="J67" s="184">
        <f>J135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128</v>
      </c>
      <c r="E68" s="183"/>
      <c r="F68" s="183"/>
      <c r="G68" s="183"/>
      <c r="H68" s="183"/>
      <c r="I68" s="183"/>
      <c r="J68" s="184">
        <f>J154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129</v>
      </c>
      <c r="E69" s="178"/>
      <c r="F69" s="178"/>
      <c r="G69" s="178"/>
      <c r="H69" s="178"/>
      <c r="I69" s="178"/>
      <c r="J69" s="179">
        <f>J158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354</v>
      </c>
      <c r="E70" s="183"/>
      <c r="F70" s="183"/>
      <c r="G70" s="183"/>
      <c r="H70" s="183"/>
      <c r="I70" s="183"/>
      <c r="J70" s="184">
        <f>J159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130</v>
      </c>
      <c r="E71" s="183"/>
      <c r="F71" s="183"/>
      <c r="G71" s="183"/>
      <c r="H71" s="183"/>
      <c r="I71" s="183"/>
      <c r="J71" s="184">
        <f>J165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355</v>
      </c>
      <c r="E72" s="183"/>
      <c r="F72" s="183"/>
      <c r="G72" s="183"/>
      <c r="H72" s="183"/>
      <c r="I72" s="183"/>
      <c r="J72" s="184">
        <f>J177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356</v>
      </c>
      <c r="E73" s="183"/>
      <c r="F73" s="183"/>
      <c r="G73" s="183"/>
      <c r="H73" s="183"/>
      <c r="I73" s="183"/>
      <c r="J73" s="184">
        <f>J199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357</v>
      </c>
      <c r="E74" s="183"/>
      <c r="F74" s="183"/>
      <c r="G74" s="183"/>
      <c r="H74" s="183"/>
      <c r="I74" s="183"/>
      <c r="J74" s="184">
        <f>J225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131</v>
      </c>
      <c r="E75" s="183"/>
      <c r="F75" s="183"/>
      <c r="G75" s="183"/>
      <c r="H75" s="183"/>
      <c r="I75" s="183"/>
      <c r="J75" s="184">
        <f>J248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132</v>
      </c>
      <c r="E76" s="183"/>
      <c r="F76" s="183"/>
      <c r="G76" s="183"/>
      <c r="H76" s="183"/>
      <c r="I76" s="183"/>
      <c r="J76" s="184">
        <f>J253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133</v>
      </c>
      <c r="E77" s="183"/>
      <c r="F77" s="183"/>
      <c r="G77" s="183"/>
      <c r="H77" s="183"/>
      <c r="I77" s="183"/>
      <c r="J77" s="184">
        <f>J285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5"/>
      <c r="C78" s="176"/>
      <c r="D78" s="177" t="s">
        <v>134</v>
      </c>
      <c r="E78" s="178"/>
      <c r="F78" s="178"/>
      <c r="G78" s="178"/>
      <c r="H78" s="178"/>
      <c r="I78" s="178"/>
      <c r="J78" s="179">
        <f>J288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1"/>
      <c r="C79" s="126"/>
      <c r="D79" s="182" t="s">
        <v>135</v>
      </c>
      <c r="E79" s="183"/>
      <c r="F79" s="183"/>
      <c r="G79" s="183"/>
      <c r="H79" s="183"/>
      <c r="I79" s="183"/>
      <c r="J79" s="184">
        <f>J289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136</v>
      </c>
      <c r="E80" s="183"/>
      <c r="F80" s="183"/>
      <c r="G80" s="183"/>
      <c r="H80" s="183"/>
      <c r="I80" s="183"/>
      <c r="J80" s="184">
        <f>J293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137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170" t="str">
        <f>E7</f>
        <v>Čtyřlístek- udržovací práce DBS</v>
      </c>
      <c r="F90" s="33"/>
      <c r="G90" s="33"/>
      <c r="H90" s="33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2:12" s="1" customFormat="1" ht="12" customHeight="1">
      <c r="B91" s="22"/>
      <c r="C91" s="33" t="s">
        <v>116</v>
      </c>
      <c r="D91" s="23"/>
      <c r="E91" s="23"/>
      <c r="F91" s="23"/>
      <c r="G91" s="23"/>
      <c r="H91" s="23"/>
      <c r="I91" s="23"/>
      <c r="J91" s="23"/>
      <c r="K91" s="23"/>
      <c r="L91" s="21"/>
    </row>
    <row r="92" spans="1:31" s="2" customFormat="1" ht="16.5" customHeight="1">
      <c r="A92" s="39"/>
      <c r="B92" s="40"/>
      <c r="C92" s="41"/>
      <c r="D92" s="41"/>
      <c r="E92" s="170" t="s">
        <v>117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118</v>
      </c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E11</f>
        <v>3 - 3NP stavební část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21</v>
      </c>
      <c r="D96" s="41"/>
      <c r="E96" s="41"/>
      <c r="F96" s="28" t="str">
        <f>F14</f>
        <v>Ostrava</v>
      </c>
      <c r="G96" s="41"/>
      <c r="H96" s="41"/>
      <c r="I96" s="33" t="s">
        <v>23</v>
      </c>
      <c r="J96" s="73" t="str">
        <f>IF(J14="","",J14)</f>
        <v>19. 11. 2021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25</v>
      </c>
      <c r="D98" s="41"/>
      <c r="E98" s="41"/>
      <c r="F98" s="28" t="str">
        <f>E17</f>
        <v>Čtyřlístek</v>
      </c>
      <c r="G98" s="41"/>
      <c r="H98" s="41"/>
      <c r="I98" s="33" t="s">
        <v>33</v>
      </c>
      <c r="J98" s="37" t="str">
        <f>E23</f>
        <v xml:space="preserve"> 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31</v>
      </c>
      <c r="D99" s="41"/>
      <c r="E99" s="41"/>
      <c r="F99" s="28" t="str">
        <f>IF(E20="","",E20)</f>
        <v>Vyplň údaj</v>
      </c>
      <c r="G99" s="41"/>
      <c r="H99" s="41"/>
      <c r="I99" s="33" t="s">
        <v>36</v>
      </c>
      <c r="J99" s="37" t="str">
        <f>E26</f>
        <v xml:space="preserve"> 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86"/>
      <c r="B101" s="187"/>
      <c r="C101" s="188" t="s">
        <v>138</v>
      </c>
      <c r="D101" s="189" t="s">
        <v>58</v>
      </c>
      <c r="E101" s="189" t="s">
        <v>54</v>
      </c>
      <c r="F101" s="189" t="s">
        <v>55</v>
      </c>
      <c r="G101" s="189" t="s">
        <v>139</v>
      </c>
      <c r="H101" s="189" t="s">
        <v>140</v>
      </c>
      <c r="I101" s="189" t="s">
        <v>141</v>
      </c>
      <c r="J101" s="189" t="s">
        <v>122</v>
      </c>
      <c r="K101" s="190" t="s">
        <v>142</v>
      </c>
      <c r="L101" s="191"/>
      <c r="M101" s="93" t="s">
        <v>19</v>
      </c>
      <c r="N101" s="94" t="s">
        <v>43</v>
      </c>
      <c r="O101" s="94" t="s">
        <v>143</v>
      </c>
      <c r="P101" s="94" t="s">
        <v>144</v>
      </c>
      <c r="Q101" s="94" t="s">
        <v>145</v>
      </c>
      <c r="R101" s="94" t="s">
        <v>146</v>
      </c>
      <c r="S101" s="94" t="s">
        <v>147</v>
      </c>
      <c r="T101" s="95" t="s">
        <v>148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63" s="2" customFormat="1" ht="22.8" customHeight="1">
      <c r="A102" s="39"/>
      <c r="B102" s="40"/>
      <c r="C102" s="100" t="s">
        <v>149</v>
      </c>
      <c r="D102" s="41"/>
      <c r="E102" s="41"/>
      <c r="F102" s="41"/>
      <c r="G102" s="41"/>
      <c r="H102" s="41"/>
      <c r="I102" s="41"/>
      <c r="J102" s="192">
        <f>BK102</f>
        <v>0</v>
      </c>
      <c r="K102" s="41"/>
      <c r="L102" s="45"/>
      <c r="M102" s="96"/>
      <c r="N102" s="193"/>
      <c r="O102" s="97"/>
      <c r="P102" s="194">
        <f>P103+P158+P288</f>
        <v>0</v>
      </c>
      <c r="Q102" s="97"/>
      <c r="R102" s="194">
        <f>R103+R158+R288</f>
        <v>6.292416170000001</v>
      </c>
      <c r="S102" s="97"/>
      <c r="T102" s="195">
        <f>T103+T158+T288</f>
        <v>12.056111305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72</v>
      </c>
      <c r="AU102" s="18" t="s">
        <v>123</v>
      </c>
      <c r="BK102" s="196">
        <f>BK103+BK158+BK288</f>
        <v>0</v>
      </c>
    </row>
    <row r="103" spans="1:63" s="12" customFormat="1" ht="25.9" customHeight="1">
      <c r="A103" s="12"/>
      <c r="B103" s="197"/>
      <c r="C103" s="198"/>
      <c r="D103" s="199" t="s">
        <v>72</v>
      </c>
      <c r="E103" s="200" t="s">
        <v>150</v>
      </c>
      <c r="F103" s="200" t="s">
        <v>151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P104+P123+P135+P154</f>
        <v>0</v>
      </c>
      <c r="Q103" s="205"/>
      <c r="R103" s="206">
        <f>R104+R123+R135+R154</f>
        <v>1.43015877</v>
      </c>
      <c r="S103" s="205"/>
      <c r="T103" s="207">
        <f>T104+T123+T135+T154</f>
        <v>9.9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77</v>
      </c>
      <c r="AT103" s="209" t="s">
        <v>72</v>
      </c>
      <c r="AU103" s="209" t="s">
        <v>73</v>
      </c>
      <c r="AY103" s="208" t="s">
        <v>152</v>
      </c>
      <c r="BK103" s="210">
        <f>BK104+BK123+BK135+BK154</f>
        <v>0</v>
      </c>
    </row>
    <row r="104" spans="1:63" s="12" customFormat="1" ht="22.8" customHeight="1">
      <c r="A104" s="12"/>
      <c r="B104" s="197"/>
      <c r="C104" s="198"/>
      <c r="D104" s="199" t="s">
        <v>72</v>
      </c>
      <c r="E104" s="211" t="s">
        <v>97</v>
      </c>
      <c r="F104" s="211" t="s">
        <v>153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SUM(P105:P122)</f>
        <v>0</v>
      </c>
      <c r="Q104" s="205"/>
      <c r="R104" s="206">
        <f>SUM(R105:R122)</f>
        <v>1.2962587700000001</v>
      </c>
      <c r="S104" s="205"/>
      <c r="T104" s="207">
        <f>SUM(T105:T122)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77</v>
      </c>
      <c r="AT104" s="209" t="s">
        <v>72</v>
      </c>
      <c r="AU104" s="209" t="s">
        <v>77</v>
      </c>
      <c r="AY104" s="208" t="s">
        <v>152</v>
      </c>
      <c r="BK104" s="210">
        <f>SUM(BK105:BK122)</f>
        <v>0</v>
      </c>
    </row>
    <row r="105" spans="1:65" s="2" customFormat="1" ht="16.5" customHeight="1">
      <c r="A105" s="39"/>
      <c r="B105" s="40"/>
      <c r="C105" s="213" t="s">
        <v>77</v>
      </c>
      <c r="D105" s="213" t="s">
        <v>154</v>
      </c>
      <c r="E105" s="214" t="s">
        <v>155</v>
      </c>
      <c r="F105" s="215" t="s">
        <v>156</v>
      </c>
      <c r="G105" s="216" t="s">
        <v>157</v>
      </c>
      <c r="H105" s="217">
        <v>92.4455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0.0035</v>
      </c>
      <c r="R105" s="222">
        <f>Q105*H105</f>
        <v>0.32355924999999996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</v>
      </c>
      <c r="AT105" s="224" t="s">
        <v>154</v>
      </c>
      <c r="AU105" s="224" t="s">
        <v>84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84</v>
      </c>
      <c r="BK105" s="225">
        <f>ROUND(I105*H105,2)</f>
        <v>0</v>
      </c>
      <c r="BL105" s="18" t="s">
        <v>91</v>
      </c>
      <c r="BM105" s="224" t="s">
        <v>547</v>
      </c>
    </row>
    <row r="106" spans="1:47" s="2" customFormat="1" ht="12">
      <c r="A106" s="39"/>
      <c r="B106" s="40"/>
      <c r="C106" s="41"/>
      <c r="D106" s="226" t="s">
        <v>160</v>
      </c>
      <c r="E106" s="41"/>
      <c r="F106" s="227" t="s">
        <v>161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160</v>
      </c>
      <c r="AU106" s="18" t="s">
        <v>84</v>
      </c>
    </row>
    <row r="107" spans="1:47" s="2" customFormat="1" ht="12">
      <c r="A107" s="39"/>
      <c r="B107" s="40"/>
      <c r="C107" s="41"/>
      <c r="D107" s="231" t="s">
        <v>162</v>
      </c>
      <c r="E107" s="41"/>
      <c r="F107" s="232" t="s">
        <v>163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84</v>
      </c>
    </row>
    <row r="108" spans="1:51" s="13" customFormat="1" ht="12">
      <c r="A108" s="13"/>
      <c r="B108" s="233"/>
      <c r="C108" s="234"/>
      <c r="D108" s="226" t="s">
        <v>164</v>
      </c>
      <c r="E108" s="235" t="s">
        <v>19</v>
      </c>
      <c r="F108" s="236" t="s">
        <v>359</v>
      </c>
      <c r="G108" s="234"/>
      <c r="H108" s="237">
        <v>92.4455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164</v>
      </c>
      <c r="AU108" s="243" t="s">
        <v>84</v>
      </c>
      <c r="AV108" s="13" t="s">
        <v>84</v>
      </c>
      <c r="AW108" s="13" t="s">
        <v>35</v>
      </c>
      <c r="AX108" s="13" t="s">
        <v>77</v>
      </c>
      <c r="AY108" s="243" t="s">
        <v>152</v>
      </c>
    </row>
    <row r="109" spans="1:65" s="2" customFormat="1" ht="16.5" customHeight="1">
      <c r="A109" s="39"/>
      <c r="B109" s="40"/>
      <c r="C109" s="213" t="s">
        <v>84</v>
      </c>
      <c r="D109" s="213" t="s">
        <v>154</v>
      </c>
      <c r="E109" s="214" t="s">
        <v>166</v>
      </c>
      <c r="F109" s="215" t="s">
        <v>167</v>
      </c>
      <c r="G109" s="216" t="s">
        <v>157</v>
      </c>
      <c r="H109" s="217">
        <v>9.234</v>
      </c>
      <c r="I109" s="218"/>
      <c r="J109" s="219">
        <f>ROUND(I109*H109,2)</f>
        <v>0</v>
      </c>
      <c r="K109" s="215" t="s">
        <v>158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0.01838</v>
      </c>
      <c r="R109" s="222">
        <f>Q109*H109</f>
        <v>0.16972092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84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84</v>
      </c>
      <c r="BK109" s="225">
        <f>ROUND(I109*H109,2)</f>
        <v>0</v>
      </c>
      <c r="BL109" s="18" t="s">
        <v>91</v>
      </c>
      <c r="BM109" s="224" t="s">
        <v>548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169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84</v>
      </c>
    </row>
    <row r="111" spans="1:47" s="2" customFormat="1" ht="12">
      <c r="A111" s="39"/>
      <c r="B111" s="40"/>
      <c r="C111" s="41"/>
      <c r="D111" s="231" t="s">
        <v>162</v>
      </c>
      <c r="E111" s="41"/>
      <c r="F111" s="232" t="s">
        <v>170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162</v>
      </c>
      <c r="AU111" s="18" t="s">
        <v>84</v>
      </c>
    </row>
    <row r="112" spans="1:65" s="2" customFormat="1" ht="16.5" customHeight="1">
      <c r="A112" s="39"/>
      <c r="B112" s="40"/>
      <c r="C112" s="213" t="s">
        <v>88</v>
      </c>
      <c r="D112" s="213" t="s">
        <v>154</v>
      </c>
      <c r="E112" s="214" t="s">
        <v>171</v>
      </c>
      <c r="F112" s="215" t="s">
        <v>172</v>
      </c>
      <c r="G112" s="216" t="s">
        <v>157</v>
      </c>
      <c r="H112" s="217">
        <v>9.234</v>
      </c>
      <c r="I112" s="218"/>
      <c r="J112" s="219">
        <f>ROUND(I112*H112,2)</f>
        <v>0</v>
      </c>
      <c r="K112" s="215" t="s">
        <v>158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0.0079</v>
      </c>
      <c r="R112" s="222">
        <f>Q112*H112</f>
        <v>0.0729486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91</v>
      </c>
      <c r="AT112" s="224" t="s">
        <v>154</v>
      </c>
      <c r="AU112" s="224" t="s">
        <v>84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84</v>
      </c>
      <c r="BK112" s="225">
        <f>ROUND(I112*H112,2)</f>
        <v>0</v>
      </c>
      <c r="BL112" s="18" t="s">
        <v>91</v>
      </c>
      <c r="BM112" s="224" t="s">
        <v>549</v>
      </c>
    </row>
    <row r="113" spans="1:47" s="2" customFormat="1" ht="12">
      <c r="A113" s="39"/>
      <c r="B113" s="40"/>
      <c r="C113" s="41"/>
      <c r="D113" s="226" t="s">
        <v>160</v>
      </c>
      <c r="E113" s="41"/>
      <c r="F113" s="227" t="s">
        <v>174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160</v>
      </c>
      <c r="AU113" s="18" t="s">
        <v>84</v>
      </c>
    </row>
    <row r="114" spans="1:47" s="2" customFormat="1" ht="12">
      <c r="A114" s="39"/>
      <c r="B114" s="40"/>
      <c r="C114" s="41"/>
      <c r="D114" s="231" t="s">
        <v>162</v>
      </c>
      <c r="E114" s="41"/>
      <c r="F114" s="232" t="s">
        <v>175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162</v>
      </c>
      <c r="AU114" s="18" t="s">
        <v>84</v>
      </c>
    </row>
    <row r="115" spans="1:65" s="2" customFormat="1" ht="16.5" customHeight="1">
      <c r="A115" s="39"/>
      <c r="B115" s="40"/>
      <c r="C115" s="213" t="s">
        <v>91</v>
      </c>
      <c r="D115" s="213" t="s">
        <v>154</v>
      </c>
      <c r="E115" s="214" t="s">
        <v>176</v>
      </c>
      <c r="F115" s="215" t="s">
        <v>177</v>
      </c>
      <c r="G115" s="216" t="s">
        <v>157</v>
      </c>
      <c r="H115" s="217">
        <v>208.58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0.0035</v>
      </c>
      <c r="R115" s="222">
        <f>Q115*H115</f>
        <v>0.7300300000000001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550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179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47" s="2" customFormat="1" ht="12">
      <c r="A117" s="39"/>
      <c r="B117" s="40"/>
      <c r="C117" s="41"/>
      <c r="D117" s="231" t="s">
        <v>162</v>
      </c>
      <c r="E117" s="41"/>
      <c r="F117" s="232" t="s">
        <v>180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84</v>
      </c>
    </row>
    <row r="118" spans="1:51" s="13" customFormat="1" ht="12">
      <c r="A118" s="13"/>
      <c r="B118" s="233"/>
      <c r="C118" s="234"/>
      <c r="D118" s="226" t="s">
        <v>164</v>
      </c>
      <c r="E118" s="235" t="s">
        <v>19</v>
      </c>
      <c r="F118" s="236" t="s">
        <v>363</v>
      </c>
      <c r="G118" s="234"/>
      <c r="H118" s="237">
        <v>208.58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164</v>
      </c>
      <c r="AU118" s="243" t="s">
        <v>84</v>
      </c>
      <c r="AV118" s="13" t="s">
        <v>84</v>
      </c>
      <c r="AW118" s="13" t="s">
        <v>35</v>
      </c>
      <c r="AX118" s="13" t="s">
        <v>77</v>
      </c>
      <c r="AY118" s="243" t="s">
        <v>152</v>
      </c>
    </row>
    <row r="119" spans="1:65" s="2" customFormat="1" ht="16.5" customHeight="1">
      <c r="A119" s="39"/>
      <c r="B119" s="40"/>
      <c r="C119" s="213" t="s">
        <v>94</v>
      </c>
      <c r="D119" s="213" t="s">
        <v>154</v>
      </c>
      <c r="E119" s="214" t="s">
        <v>182</v>
      </c>
      <c r="F119" s="215" t="s">
        <v>183</v>
      </c>
      <c r="G119" s="216" t="s">
        <v>157</v>
      </c>
      <c r="H119" s="217">
        <v>1848.91</v>
      </c>
      <c r="I119" s="218"/>
      <c r="J119" s="219">
        <f>ROUND(I119*H119,2)</f>
        <v>0</v>
      </c>
      <c r="K119" s="215" t="s">
        <v>158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84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551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185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84</v>
      </c>
    </row>
    <row r="121" spans="1:47" s="2" customFormat="1" ht="12">
      <c r="A121" s="39"/>
      <c r="B121" s="40"/>
      <c r="C121" s="41"/>
      <c r="D121" s="231" t="s">
        <v>162</v>
      </c>
      <c r="E121" s="41"/>
      <c r="F121" s="232" t="s">
        <v>186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84</v>
      </c>
    </row>
    <row r="122" spans="1:51" s="13" customFormat="1" ht="12">
      <c r="A122" s="13"/>
      <c r="B122" s="233"/>
      <c r="C122" s="234"/>
      <c r="D122" s="226" t="s">
        <v>164</v>
      </c>
      <c r="E122" s="235" t="s">
        <v>19</v>
      </c>
      <c r="F122" s="236" t="s">
        <v>530</v>
      </c>
      <c r="G122" s="234"/>
      <c r="H122" s="237">
        <v>1848.91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164</v>
      </c>
      <c r="AU122" s="243" t="s">
        <v>84</v>
      </c>
      <c r="AV122" s="13" t="s">
        <v>84</v>
      </c>
      <c r="AW122" s="13" t="s">
        <v>35</v>
      </c>
      <c r="AX122" s="13" t="s">
        <v>77</v>
      </c>
      <c r="AY122" s="243" t="s">
        <v>152</v>
      </c>
    </row>
    <row r="123" spans="1:63" s="12" customFormat="1" ht="22.8" customHeight="1">
      <c r="A123" s="12"/>
      <c r="B123" s="197"/>
      <c r="C123" s="198"/>
      <c r="D123" s="199" t="s">
        <v>72</v>
      </c>
      <c r="E123" s="211" t="s">
        <v>188</v>
      </c>
      <c r="F123" s="211" t="s">
        <v>189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SUM(P124:P134)</f>
        <v>0</v>
      </c>
      <c r="Q123" s="205"/>
      <c r="R123" s="206">
        <f>SUM(R124:R134)</f>
        <v>0.1339</v>
      </c>
      <c r="S123" s="205"/>
      <c r="T123" s="207">
        <f>SUM(T124:T134)</f>
        <v>9.9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77</v>
      </c>
      <c r="AT123" s="209" t="s">
        <v>72</v>
      </c>
      <c r="AU123" s="209" t="s">
        <v>77</v>
      </c>
      <c r="AY123" s="208" t="s">
        <v>152</v>
      </c>
      <c r="BK123" s="210">
        <f>SUM(BK124:BK134)</f>
        <v>0</v>
      </c>
    </row>
    <row r="124" spans="1:65" s="2" customFormat="1" ht="21.75" customHeight="1">
      <c r="A124" s="39"/>
      <c r="B124" s="40"/>
      <c r="C124" s="213" t="s">
        <v>97</v>
      </c>
      <c r="D124" s="213" t="s">
        <v>154</v>
      </c>
      <c r="E124" s="214" t="s">
        <v>190</v>
      </c>
      <c r="F124" s="215" t="s">
        <v>191</v>
      </c>
      <c r="G124" s="216" t="s">
        <v>157</v>
      </c>
      <c r="H124" s="217">
        <v>1030</v>
      </c>
      <c r="I124" s="218"/>
      <c r="J124" s="219">
        <f>ROUND(I124*H124,2)</f>
        <v>0</v>
      </c>
      <c r="K124" s="215" t="s">
        <v>158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0.00013</v>
      </c>
      <c r="R124" s="222">
        <f>Q124*H124</f>
        <v>0.1339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91</v>
      </c>
      <c r="AT124" s="224" t="s">
        <v>154</v>
      </c>
      <c r="AU124" s="224" t="s">
        <v>84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84</v>
      </c>
      <c r="BK124" s="225">
        <f>ROUND(I124*H124,2)</f>
        <v>0</v>
      </c>
      <c r="BL124" s="18" t="s">
        <v>91</v>
      </c>
      <c r="BM124" s="224" t="s">
        <v>552</v>
      </c>
    </row>
    <row r="125" spans="1:47" s="2" customFormat="1" ht="12">
      <c r="A125" s="39"/>
      <c r="B125" s="40"/>
      <c r="C125" s="41"/>
      <c r="D125" s="226" t="s">
        <v>160</v>
      </c>
      <c r="E125" s="41"/>
      <c r="F125" s="227" t="s">
        <v>193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160</v>
      </c>
      <c r="AU125" s="18" t="s">
        <v>84</v>
      </c>
    </row>
    <row r="126" spans="1:47" s="2" customFormat="1" ht="12">
      <c r="A126" s="39"/>
      <c r="B126" s="40"/>
      <c r="C126" s="41"/>
      <c r="D126" s="231" t="s">
        <v>162</v>
      </c>
      <c r="E126" s="41"/>
      <c r="F126" s="232" t="s">
        <v>194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162</v>
      </c>
      <c r="AU126" s="18" t="s">
        <v>84</v>
      </c>
    </row>
    <row r="127" spans="1:65" s="2" customFormat="1" ht="16.5" customHeight="1">
      <c r="A127" s="39"/>
      <c r="B127" s="40"/>
      <c r="C127" s="213" t="s">
        <v>100</v>
      </c>
      <c r="D127" s="213" t="s">
        <v>154</v>
      </c>
      <c r="E127" s="214" t="s">
        <v>196</v>
      </c>
      <c r="F127" s="215" t="s">
        <v>197</v>
      </c>
      <c r="G127" s="216" t="s">
        <v>157</v>
      </c>
      <c r="H127" s="217">
        <v>1848.91</v>
      </c>
      <c r="I127" s="218"/>
      <c r="J127" s="219">
        <f>ROUND(I127*H127,2)</f>
        <v>0</v>
      </c>
      <c r="K127" s="215" t="s">
        <v>158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84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553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199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84</v>
      </c>
    </row>
    <row r="129" spans="1:47" s="2" customFormat="1" ht="12">
      <c r="A129" s="39"/>
      <c r="B129" s="40"/>
      <c r="C129" s="41"/>
      <c r="D129" s="231" t="s">
        <v>162</v>
      </c>
      <c r="E129" s="41"/>
      <c r="F129" s="232" t="s">
        <v>200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162</v>
      </c>
      <c r="AU129" s="18" t="s">
        <v>84</v>
      </c>
    </row>
    <row r="130" spans="1:51" s="13" customFormat="1" ht="12">
      <c r="A130" s="13"/>
      <c r="B130" s="233"/>
      <c r="C130" s="234"/>
      <c r="D130" s="226" t="s">
        <v>164</v>
      </c>
      <c r="E130" s="235" t="s">
        <v>19</v>
      </c>
      <c r="F130" s="236" t="s">
        <v>530</v>
      </c>
      <c r="G130" s="234"/>
      <c r="H130" s="237">
        <v>1848.91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164</v>
      </c>
      <c r="AU130" s="243" t="s">
        <v>84</v>
      </c>
      <c r="AV130" s="13" t="s">
        <v>84</v>
      </c>
      <c r="AW130" s="13" t="s">
        <v>35</v>
      </c>
      <c r="AX130" s="13" t="s">
        <v>77</v>
      </c>
      <c r="AY130" s="243" t="s">
        <v>152</v>
      </c>
    </row>
    <row r="131" spans="1:65" s="2" customFormat="1" ht="16.5" customHeight="1">
      <c r="A131" s="39"/>
      <c r="B131" s="40"/>
      <c r="C131" s="213" t="s">
        <v>203</v>
      </c>
      <c r="D131" s="213" t="s">
        <v>154</v>
      </c>
      <c r="E131" s="214" t="s">
        <v>368</v>
      </c>
      <c r="F131" s="215" t="s">
        <v>369</v>
      </c>
      <c r="G131" s="216" t="s">
        <v>370</v>
      </c>
      <c r="H131" s="217">
        <v>4.5</v>
      </c>
      <c r="I131" s="218"/>
      <c r="J131" s="219">
        <f>ROUND(I131*H131,2)</f>
        <v>0</v>
      </c>
      <c r="K131" s="215" t="s">
        <v>158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2.2</v>
      </c>
      <c r="T131" s="223">
        <f>S131*H131</f>
        <v>9.9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84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84</v>
      </c>
      <c r="BK131" s="225">
        <f>ROUND(I131*H131,2)</f>
        <v>0</v>
      </c>
      <c r="BL131" s="18" t="s">
        <v>91</v>
      </c>
      <c r="BM131" s="224" t="s">
        <v>554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372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84</v>
      </c>
    </row>
    <row r="133" spans="1:47" s="2" customFormat="1" ht="12">
      <c r="A133" s="39"/>
      <c r="B133" s="40"/>
      <c r="C133" s="41"/>
      <c r="D133" s="231" t="s">
        <v>162</v>
      </c>
      <c r="E133" s="41"/>
      <c r="F133" s="232" t="s">
        <v>373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162</v>
      </c>
      <c r="AU133" s="18" t="s">
        <v>84</v>
      </c>
    </row>
    <row r="134" spans="1:51" s="13" customFormat="1" ht="12">
      <c r="A134" s="13"/>
      <c r="B134" s="233"/>
      <c r="C134" s="234"/>
      <c r="D134" s="226" t="s">
        <v>164</v>
      </c>
      <c r="E134" s="235" t="s">
        <v>19</v>
      </c>
      <c r="F134" s="236" t="s">
        <v>555</v>
      </c>
      <c r="G134" s="234"/>
      <c r="H134" s="237">
        <v>4.5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164</v>
      </c>
      <c r="AU134" s="243" t="s">
        <v>84</v>
      </c>
      <c r="AV134" s="13" t="s">
        <v>84</v>
      </c>
      <c r="AW134" s="13" t="s">
        <v>35</v>
      </c>
      <c r="AX134" s="13" t="s">
        <v>77</v>
      </c>
      <c r="AY134" s="243" t="s">
        <v>152</v>
      </c>
    </row>
    <row r="135" spans="1:63" s="12" customFormat="1" ht="22.8" customHeight="1">
      <c r="A135" s="12"/>
      <c r="B135" s="197"/>
      <c r="C135" s="198"/>
      <c r="D135" s="199" t="s">
        <v>72</v>
      </c>
      <c r="E135" s="211" t="s">
        <v>201</v>
      </c>
      <c r="F135" s="211" t="s">
        <v>202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SUM(P136:P153)</f>
        <v>0</v>
      </c>
      <c r="Q135" s="205"/>
      <c r="R135" s="206">
        <f>SUM(R136:R153)</f>
        <v>0</v>
      </c>
      <c r="S135" s="205"/>
      <c r="T135" s="207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77</v>
      </c>
      <c r="AT135" s="209" t="s">
        <v>72</v>
      </c>
      <c r="AU135" s="209" t="s">
        <v>77</v>
      </c>
      <c r="AY135" s="208" t="s">
        <v>152</v>
      </c>
      <c r="BK135" s="210">
        <f>SUM(BK136:BK153)</f>
        <v>0</v>
      </c>
    </row>
    <row r="136" spans="1:65" s="2" customFormat="1" ht="16.5" customHeight="1">
      <c r="A136" s="39"/>
      <c r="B136" s="40"/>
      <c r="C136" s="213" t="s">
        <v>210</v>
      </c>
      <c r="D136" s="213" t="s">
        <v>154</v>
      </c>
      <c r="E136" s="214" t="s">
        <v>204</v>
      </c>
      <c r="F136" s="215" t="s">
        <v>205</v>
      </c>
      <c r="G136" s="216" t="s">
        <v>206</v>
      </c>
      <c r="H136" s="217">
        <v>12.05611</v>
      </c>
      <c r="I136" s="218"/>
      <c r="J136" s="219">
        <f>ROUND(I136*H136,2)</f>
        <v>0</v>
      </c>
      <c r="K136" s="215" t="s">
        <v>158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91</v>
      </c>
      <c r="AT136" s="224" t="s">
        <v>154</v>
      </c>
      <c r="AU136" s="224" t="s">
        <v>84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84</v>
      </c>
      <c r="BK136" s="225">
        <f>ROUND(I136*H136,2)</f>
        <v>0</v>
      </c>
      <c r="BL136" s="18" t="s">
        <v>91</v>
      </c>
      <c r="BM136" s="224" t="s">
        <v>556</v>
      </c>
    </row>
    <row r="137" spans="1:47" s="2" customFormat="1" ht="12">
      <c r="A137" s="39"/>
      <c r="B137" s="40"/>
      <c r="C137" s="41"/>
      <c r="D137" s="226" t="s">
        <v>160</v>
      </c>
      <c r="E137" s="41"/>
      <c r="F137" s="227" t="s">
        <v>208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160</v>
      </c>
      <c r="AU137" s="18" t="s">
        <v>84</v>
      </c>
    </row>
    <row r="138" spans="1:47" s="2" customFormat="1" ht="12">
      <c r="A138" s="39"/>
      <c r="B138" s="40"/>
      <c r="C138" s="41"/>
      <c r="D138" s="231" t="s">
        <v>162</v>
      </c>
      <c r="E138" s="41"/>
      <c r="F138" s="232" t="s">
        <v>209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162</v>
      </c>
      <c r="AU138" s="18" t="s">
        <v>84</v>
      </c>
    </row>
    <row r="139" spans="1:65" s="2" customFormat="1" ht="16.5" customHeight="1">
      <c r="A139" s="39"/>
      <c r="B139" s="40"/>
      <c r="C139" s="213" t="s">
        <v>216</v>
      </c>
      <c r="D139" s="213" t="s">
        <v>154</v>
      </c>
      <c r="E139" s="214" t="s">
        <v>211</v>
      </c>
      <c r="F139" s="215" t="s">
        <v>212</v>
      </c>
      <c r="G139" s="216" t="s">
        <v>206</v>
      </c>
      <c r="H139" s="217">
        <v>12.05611</v>
      </c>
      <c r="I139" s="218"/>
      <c r="J139" s="219">
        <f>ROUND(I139*H139,2)</f>
        <v>0</v>
      </c>
      <c r="K139" s="215" t="s">
        <v>158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91</v>
      </c>
      <c r="AT139" s="224" t="s">
        <v>154</v>
      </c>
      <c r="AU139" s="224" t="s">
        <v>84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84</v>
      </c>
      <c r="BK139" s="225">
        <f>ROUND(I139*H139,2)</f>
        <v>0</v>
      </c>
      <c r="BL139" s="18" t="s">
        <v>91</v>
      </c>
      <c r="BM139" s="224" t="s">
        <v>557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214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84</v>
      </c>
    </row>
    <row r="141" spans="1:47" s="2" customFormat="1" ht="12">
      <c r="A141" s="39"/>
      <c r="B141" s="40"/>
      <c r="C141" s="41"/>
      <c r="D141" s="231" t="s">
        <v>162</v>
      </c>
      <c r="E141" s="41"/>
      <c r="F141" s="232" t="s">
        <v>215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162</v>
      </c>
      <c r="AU141" s="18" t="s">
        <v>84</v>
      </c>
    </row>
    <row r="142" spans="1:65" s="2" customFormat="1" ht="21.75" customHeight="1">
      <c r="A142" s="39"/>
      <c r="B142" s="40"/>
      <c r="C142" s="213" t="s">
        <v>222</v>
      </c>
      <c r="D142" s="213" t="s">
        <v>154</v>
      </c>
      <c r="E142" s="214" t="s">
        <v>217</v>
      </c>
      <c r="F142" s="215" t="s">
        <v>218</v>
      </c>
      <c r="G142" s="216" t="s">
        <v>206</v>
      </c>
      <c r="H142" s="217">
        <v>12.05611</v>
      </c>
      <c r="I142" s="218"/>
      <c r="J142" s="219">
        <f>ROUND(I142*H142,2)</f>
        <v>0</v>
      </c>
      <c r="K142" s="215" t="s">
        <v>158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91</v>
      </c>
      <c r="AT142" s="224" t="s">
        <v>154</v>
      </c>
      <c r="AU142" s="224" t="s">
        <v>84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84</v>
      </c>
      <c r="BK142" s="225">
        <f>ROUND(I142*H142,2)</f>
        <v>0</v>
      </c>
      <c r="BL142" s="18" t="s">
        <v>91</v>
      </c>
      <c r="BM142" s="224" t="s">
        <v>558</v>
      </c>
    </row>
    <row r="143" spans="1:47" s="2" customFormat="1" ht="12">
      <c r="A143" s="39"/>
      <c r="B143" s="40"/>
      <c r="C143" s="41"/>
      <c r="D143" s="226" t="s">
        <v>160</v>
      </c>
      <c r="E143" s="41"/>
      <c r="F143" s="227" t="s">
        <v>220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160</v>
      </c>
      <c r="AU143" s="18" t="s">
        <v>84</v>
      </c>
    </row>
    <row r="144" spans="1:47" s="2" customFormat="1" ht="12">
      <c r="A144" s="39"/>
      <c r="B144" s="40"/>
      <c r="C144" s="41"/>
      <c r="D144" s="231" t="s">
        <v>162</v>
      </c>
      <c r="E144" s="41"/>
      <c r="F144" s="232" t="s">
        <v>221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162</v>
      </c>
      <c r="AU144" s="18" t="s">
        <v>84</v>
      </c>
    </row>
    <row r="145" spans="1:65" s="2" customFormat="1" ht="16.5" customHeight="1">
      <c r="A145" s="39"/>
      <c r="B145" s="40"/>
      <c r="C145" s="213" t="s">
        <v>228</v>
      </c>
      <c r="D145" s="213" t="s">
        <v>154</v>
      </c>
      <c r="E145" s="214" t="s">
        <v>223</v>
      </c>
      <c r="F145" s="215" t="s">
        <v>224</v>
      </c>
      <c r="G145" s="216" t="s">
        <v>206</v>
      </c>
      <c r="H145" s="217">
        <v>12.05611</v>
      </c>
      <c r="I145" s="218"/>
      <c r="J145" s="219">
        <f>ROUND(I145*H145,2)</f>
        <v>0</v>
      </c>
      <c r="K145" s="215" t="s">
        <v>158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91</v>
      </c>
      <c r="AT145" s="224" t="s">
        <v>154</v>
      </c>
      <c r="AU145" s="224" t="s">
        <v>84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91</v>
      </c>
      <c r="BM145" s="224" t="s">
        <v>559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226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84</v>
      </c>
    </row>
    <row r="147" spans="1:47" s="2" customFormat="1" ht="12">
      <c r="A147" s="39"/>
      <c r="B147" s="40"/>
      <c r="C147" s="41"/>
      <c r="D147" s="231" t="s">
        <v>162</v>
      </c>
      <c r="E147" s="41"/>
      <c r="F147" s="232" t="s">
        <v>227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162</v>
      </c>
      <c r="AU147" s="18" t="s">
        <v>84</v>
      </c>
    </row>
    <row r="148" spans="1:65" s="2" customFormat="1" ht="16.5" customHeight="1">
      <c r="A148" s="39"/>
      <c r="B148" s="40"/>
      <c r="C148" s="213" t="s">
        <v>8</v>
      </c>
      <c r="D148" s="213" t="s">
        <v>154</v>
      </c>
      <c r="E148" s="214" t="s">
        <v>229</v>
      </c>
      <c r="F148" s="215" t="s">
        <v>230</v>
      </c>
      <c r="G148" s="216" t="s">
        <v>206</v>
      </c>
      <c r="H148" s="217">
        <v>138.7062</v>
      </c>
      <c r="I148" s="218"/>
      <c r="J148" s="219">
        <f>ROUND(I148*H148,2)</f>
        <v>0</v>
      </c>
      <c r="K148" s="215" t="s">
        <v>158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91</v>
      </c>
      <c r="AT148" s="224" t="s">
        <v>154</v>
      </c>
      <c r="AU148" s="224" t="s">
        <v>84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84</v>
      </c>
      <c r="BK148" s="225">
        <f>ROUND(I148*H148,2)</f>
        <v>0</v>
      </c>
      <c r="BL148" s="18" t="s">
        <v>91</v>
      </c>
      <c r="BM148" s="224" t="s">
        <v>560</v>
      </c>
    </row>
    <row r="149" spans="1:47" s="2" customFormat="1" ht="12">
      <c r="A149" s="39"/>
      <c r="B149" s="40"/>
      <c r="C149" s="41"/>
      <c r="D149" s="226" t="s">
        <v>160</v>
      </c>
      <c r="E149" s="41"/>
      <c r="F149" s="227" t="s">
        <v>232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160</v>
      </c>
      <c r="AU149" s="18" t="s">
        <v>84</v>
      </c>
    </row>
    <row r="150" spans="1:47" s="2" customFormat="1" ht="12">
      <c r="A150" s="39"/>
      <c r="B150" s="40"/>
      <c r="C150" s="41"/>
      <c r="D150" s="231" t="s">
        <v>162</v>
      </c>
      <c r="E150" s="41"/>
      <c r="F150" s="232" t="s">
        <v>233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162</v>
      </c>
      <c r="AU150" s="18" t="s">
        <v>84</v>
      </c>
    </row>
    <row r="151" spans="1:65" s="2" customFormat="1" ht="21.75" customHeight="1">
      <c r="A151" s="39"/>
      <c r="B151" s="40"/>
      <c r="C151" s="213" t="s">
        <v>241</v>
      </c>
      <c r="D151" s="213" t="s">
        <v>154</v>
      </c>
      <c r="E151" s="214" t="s">
        <v>234</v>
      </c>
      <c r="F151" s="215" t="s">
        <v>235</v>
      </c>
      <c r="G151" s="216" t="s">
        <v>206</v>
      </c>
      <c r="H151" s="217">
        <v>13.87062</v>
      </c>
      <c r="I151" s="218"/>
      <c r="J151" s="219">
        <f>ROUND(I151*H151,2)</f>
        <v>0</v>
      </c>
      <c r="K151" s="215" t="s">
        <v>158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91</v>
      </c>
      <c r="AT151" s="224" t="s">
        <v>154</v>
      </c>
      <c r="AU151" s="224" t="s">
        <v>84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84</v>
      </c>
      <c r="BK151" s="225">
        <f>ROUND(I151*H151,2)</f>
        <v>0</v>
      </c>
      <c r="BL151" s="18" t="s">
        <v>91</v>
      </c>
      <c r="BM151" s="224" t="s">
        <v>561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237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84</v>
      </c>
    </row>
    <row r="153" spans="1:47" s="2" customFormat="1" ht="12">
      <c r="A153" s="39"/>
      <c r="B153" s="40"/>
      <c r="C153" s="41"/>
      <c r="D153" s="231" t="s">
        <v>162</v>
      </c>
      <c r="E153" s="41"/>
      <c r="F153" s="232" t="s">
        <v>238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162</v>
      </c>
      <c r="AU153" s="18" t="s">
        <v>84</v>
      </c>
    </row>
    <row r="154" spans="1:63" s="12" customFormat="1" ht="22.8" customHeight="1">
      <c r="A154" s="12"/>
      <c r="B154" s="197"/>
      <c r="C154" s="198"/>
      <c r="D154" s="199" t="s">
        <v>72</v>
      </c>
      <c r="E154" s="211" t="s">
        <v>239</v>
      </c>
      <c r="F154" s="211" t="s">
        <v>240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SUM(P155:P157)</f>
        <v>0</v>
      </c>
      <c r="Q154" s="205"/>
      <c r="R154" s="206">
        <f>SUM(R155:R157)</f>
        <v>0</v>
      </c>
      <c r="S154" s="205"/>
      <c r="T154" s="207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77</v>
      </c>
      <c r="AT154" s="209" t="s">
        <v>72</v>
      </c>
      <c r="AU154" s="209" t="s">
        <v>77</v>
      </c>
      <c r="AY154" s="208" t="s">
        <v>152</v>
      </c>
      <c r="BK154" s="210">
        <f>SUM(BK155:BK157)</f>
        <v>0</v>
      </c>
    </row>
    <row r="155" spans="1:65" s="2" customFormat="1" ht="16.5" customHeight="1">
      <c r="A155" s="39"/>
      <c r="B155" s="40"/>
      <c r="C155" s="213" t="s">
        <v>251</v>
      </c>
      <c r="D155" s="213" t="s">
        <v>154</v>
      </c>
      <c r="E155" s="214" t="s">
        <v>242</v>
      </c>
      <c r="F155" s="215" t="s">
        <v>243</v>
      </c>
      <c r="G155" s="216" t="s">
        <v>206</v>
      </c>
      <c r="H155" s="217">
        <v>1.43016</v>
      </c>
      <c r="I155" s="218"/>
      <c r="J155" s="219">
        <f>ROUND(I155*H155,2)</f>
        <v>0</v>
      </c>
      <c r="K155" s="215" t="s">
        <v>158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91</v>
      </c>
      <c r="AT155" s="224" t="s">
        <v>154</v>
      </c>
      <c r="AU155" s="224" t="s">
        <v>84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84</v>
      </c>
      <c r="BK155" s="225">
        <f>ROUND(I155*H155,2)</f>
        <v>0</v>
      </c>
      <c r="BL155" s="18" t="s">
        <v>91</v>
      </c>
      <c r="BM155" s="224" t="s">
        <v>562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245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84</v>
      </c>
    </row>
    <row r="157" spans="1:47" s="2" customFormat="1" ht="12">
      <c r="A157" s="39"/>
      <c r="B157" s="40"/>
      <c r="C157" s="41"/>
      <c r="D157" s="231" t="s">
        <v>162</v>
      </c>
      <c r="E157" s="41"/>
      <c r="F157" s="232" t="s">
        <v>246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162</v>
      </c>
      <c r="AU157" s="18" t="s">
        <v>84</v>
      </c>
    </row>
    <row r="158" spans="1:63" s="12" customFormat="1" ht="25.9" customHeight="1">
      <c r="A158" s="12"/>
      <c r="B158" s="197"/>
      <c r="C158" s="198"/>
      <c r="D158" s="199" t="s">
        <v>72</v>
      </c>
      <c r="E158" s="200" t="s">
        <v>247</v>
      </c>
      <c r="F158" s="200" t="s">
        <v>248</v>
      </c>
      <c r="G158" s="198"/>
      <c r="H158" s="198"/>
      <c r="I158" s="201"/>
      <c r="J158" s="202">
        <f>BK158</f>
        <v>0</v>
      </c>
      <c r="K158" s="198"/>
      <c r="L158" s="203"/>
      <c r="M158" s="204"/>
      <c r="N158" s="205"/>
      <c r="O158" s="205"/>
      <c r="P158" s="206">
        <f>P159+P165+P177+P199+P225+P248+P253+P285</f>
        <v>0</v>
      </c>
      <c r="Q158" s="205"/>
      <c r="R158" s="206">
        <f>R159+R165+R177+R199+R225+R248+R253+R285</f>
        <v>4.862257400000001</v>
      </c>
      <c r="S158" s="205"/>
      <c r="T158" s="207">
        <f>T159+T165+T177+T199+T225+T248+T253+T285</f>
        <v>2.156111305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84</v>
      </c>
      <c r="AT158" s="209" t="s">
        <v>72</v>
      </c>
      <c r="AU158" s="209" t="s">
        <v>73</v>
      </c>
      <c r="AY158" s="208" t="s">
        <v>152</v>
      </c>
      <c r="BK158" s="210">
        <f>BK159+BK165+BK177+BK199+BK225+BK248+BK253+BK285</f>
        <v>0</v>
      </c>
    </row>
    <row r="159" spans="1:63" s="12" customFormat="1" ht="22.8" customHeight="1">
      <c r="A159" s="12"/>
      <c r="B159" s="197"/>
      <c r="C159" s="198"/>
      <c r="D159" s="199" t="s">
        <v>72</v>
      </c>
      <c r="E159" s="211" t="s">
        <v>382</v>
      </c>
      <c r="F159" s="211" t="s">
        <v>383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SUM(P160:P164)</f>
        <v>0</v>
      </c>
      <c r="Q159" s="205"/>
      <c r="R159" s="206">
        <f>SUM(R160:R164)</f>
        <v>0.04425</v>
      </c>
      <c r="S159" s="205"/>
      <c r="T159" s="207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84</v>
      </c>
      <c r="AT159" s="209" t="s">
        <v>72</v>
      </c>
      <c r="AU159" s="209" t="s">
        <v>77</v>
      </c>
      <c r="AY159" s="208" t="s">
        <v>152</v>
      </c>
      <c r="BK159" s="210">
        <f>SUM(BK160:BK164)</f>
        <v>0</v>
      </c>
    </row>
    <row r="160" spans="1:65" s="2" customFormat="1" ht="16.5" customHeight="1">
      <c r="A160" s="39"/>
      <c r="B160" s="40"/>
      <c r="C160" s="213" t="s">
        <v>258</v>
      </c>
      <c r="D160" s="213" t="s">
        <v>154</v>
      </c>
      <c r="E160" s="214" t="s">
        <v>384</v>
      </c>
      <c r="F160" s="215" t="s">
        <v>385</v>
      </c>
      <c r="G160" s="216" t="s">
        <v>386</v>
      </c>
      <c r="H160" s="217">
        <v>2</v>
      </c>
      <c r="I160" s="218"/>
      <c r="J160" s="219">
        <f>ROUND(I160*H160,2)</f>
        <v>0</v>
      </c>
      <c r="K160" s="215" t="s">
        <v>158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0.01475</v>
      </c>
      <c r="R160" s="222">
        <f>Q160*H160</f>
        <v>0.0295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241</v>
      </c>
      <c r="AT160" s="224" t="s">
        <v>154</v>
      </c>
      <c r="AU160" s="224" t="s">
        <v>84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84</v>
      </c>
      <c r="BK160" s="225">
        <f>ROUND(I160*H160,2)</f>
        <v>0</v>
      </c>
      <c r="BL160" s="18" t="s">
        <v>241</v>
      </c>
      <c r="BM160" s="224" t="s">
        <v>563</v>
      </c>
    </row>
    <row r="161" spans="1:47" s="2" customFormat="1" ht="12">
      <c r="A161" s="39"/>
      <c r="B161" s="40"/>
      <c r="C161" s="41"/>
      <c r="D161" s="226" t="s">
        <v>160</v>
      </c>
      <c r="E161" s="41"/>
      <c r="F161" s="227" t="s">
        <v>388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160</v>
      </c>
      <c r="AU161" s="18" t="s">
        <v>84</v>
      </c>
    </row>
    <row r="162" spans="1:47" s="2" customFormat="1" ht="12">
      <c r="A162" s="39"/>
      <c r="B162" s="40"/>
      <c r="C162" s="41"/>
      <c r="D162" s="231" t="s">
        <v>162</v>
      </c>
      <c r="E162" s="41"/>
      <c r="F162" s="232" t="s">
        <v>389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162</v>
      </c>
      <c r="AU162" s="18" t="s">
        <v>84</v>
      </c>
    </row>
    <row r="163" spans="1:65" s="2" customFormat="1" ht="16.5" customHeight="1">
      <c r="A163" s="39"/>
      <c r="B163" s="40"/>
      <c r="C163" s="213" t="s">
        <v>265</v>
      </c>
      <c r="D163" s="213" t="s">
        <v>154</v>
      </c>
      <c r="E163" s="214" t="s">
        <v>390</v>
      </c>
      <c r="F163" s="215" t="s">
        <v>391</v>
      </c>
      <c r="G163" s="216" t="s">
        <v>386</v>
      </c>
      <c r="H163" s="217">
        <v>1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0.01475</v>
      </c>
      <c r="R163" s="222">
        <f>Q163*H163</f>
        <v>0.01475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241</v>
      </c>
      <c r="AT163" s="224" t="s">
        <v>154</v>
      </c>
      <c r="AU163" s="224" t="s">
        <v>84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84</v>
      </c>
      <c r="BK163" s="225">
        <f>ROUND(I163*H163,2)</f>
        <v>0</v>
      </c>
      <c r="BL163" s="18" t="s">
        <v>241</v>
      </c>
      <c r="BM163" s="224" t="s">
        <v>564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388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84</v>
      </c>
    </row>
    <row r="165" spans="1:63" s="12" customFormat="1" ht="22.8" customHeight="1">
      <c r="A165" s="12"/>
      <c r="B165" s="197"/>
      <c r="C165" s="198"/>
      <c r="D165" s="199" t="s">
        <v>72</v>
      </c>
      <c r="E165" s="211" t="s">
        <v>249</v>
      </c>
      <c r="F165" s="211" t="s">
        <v>250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SUM(P166:P176)</f>
        <v>0</v>
      </c>
      <c r="Q165" s="205"/>
      <c r="R165" s="206">
        <f>SUM(R166:R176)</f>
        <v>0.009000000000000001</v>
      </c>
      <c r="S165" s="205"/>
      <c r="T165" s="207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84</v>
      </c>
      <c r="AT165" s="209" t="s">
        <v>72</v>
      </c>
      <c r="AU165" s="209" t="s">
        <v>77</v>
      </c>
      <c r="AY165" s="208" t="s">
        <v>152</v>
      </c>
      <c r="BK165" s="210">
        <f>SUM(BK166:BK176)</f>
        <v>0</v>
      </c>
    </row>
    <row r="166" spans="1:65" s="2" customFormat="1" ht="16.5" customHeight="1">
      <c r="A166" s="39"/>
      <c r="B166" s="40"/>
      <c r="C166" s="213" t="s">
        <v>271</v>
      </c>
      <c r="D166" s="213" t="s">
        <v>154</v>
      </c>
      <c r="E166" s="214" t="s">
        <v>252</v>
      </c>
      <c r="F166" s="215" t="s">
        <v>253</v>
      </c>
      <c r="G166" s="216" t="s">
        <v>254</v>
      </c>
      <c r="H166" s="217">
        <v>60</v>
      </c>
      <c r="I166" s="218"/>
      <c r="J166" s="219">
        <f>ROUND(I166*H166,2)</f>
        <v>0</v>
      </c>
      <c r="K166" s="215" t="s">
        <v>158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241</v>
      </c>
      <c r="AT166" s="224" t="s">
        <v>154</v>
      </c>
      <c r="AU166" s="224" t="s">
        <v>84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84</v>
      </c>
      <c r="BK166" s="225">
        <f>ROUND(I166*H166,2)</f>
        <v>0</v>
      </c>
      <c r="BL166" s="18" t="s">
        <v>241</v>
      </c>
      <c r="BM166" s="224" t="s">
        <v>565</v>
      </c>
    </row>
    <row r="167" spans="1:47" s="2" customFormat="1" ht="12">
      <c r="A167" s="39"/>
      <c r="B167" s="40"/>
      <c r="C167" s="41"/>
      <c r="D167" s="226" t="s">
        <v>160</v>
      </c>
      <c r="E167" s="41"/>
      <c r="F167" s="227" t="s">
        <v>256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160</v>
      </c>
      <c r="AU167" s="18" t="s">
        <v>84</v>
      </c>
    </row>
    <row r="168" spans="1:47" s="2" customFormat="1" ht="12">
      <c r="A168" s="39"/>
      <c r="B168" s="40"/>
      <c r="C168" s="41"/>
      <c r="D168" s="231" t="s">
        <v>162</v>
      </c>
      <c r="E168" s="41"/>
      <c r="F168" s="232" t="s">
        <v>257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162</v>
      </c>
      <c r="AU168" s="18" t="s">
        <v>84</v>
      </c>
    </row>
    <row r="169" spans="1:65" s="2" customFormat="1" ht="16.5" customHeight="1">
      <c r="A169" s="39"/>
      <c r="B169" s="40"/>
      <c r="C169" s="244" t="s">
        <v>7</v>
      </c>
      <c r="D169" s="244" t="s">
        <v>259</v>
      </c>
      <c r="E169" s="245" t="s">
        <v>260</v>
      </c>
      <c r="F169" s="246" t="s">
        <v>261</v>
      </c>
      <c r="G169" s="247" t="s">
        <v>254</v>
      </c>
      <c r="H169" s="248">
        <v>60</v>
      </c>
      <c r="I169" s="249"/>
      <c r="J169" s="250">
        <f>ROUND(I169*H169,2)</f>
        <v>0</v>
      </c>
      <c r="K169" s="246" t="s">
        <v>19</v>
      </c>
      <c r="L169" s="251"/>
      <c r="M169" s="252" t="s">
        <v>19</v>
      </c>
      <c r="N169" s="253" t="s">
        <v>45</v>
      </c>
      <c r="O169" s="85"/>
      <c r="P169" s="222">
        <f>O169*H169</f>
        <v>0</v>
      </c>
      <c r="Q169" s="222">
        <v>5E-05</v>
      </c>
      <c r="R169" s="222">
        <f>Q169*H169</f>
        <v>0.003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262</v>
      </c>
      <c r="AT169" s="224" t="s">
        <v>259</v>
      </c>
      <c r="AU169" s="224" t="s">
        <v>84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84</v>
      </c>
      <c r="BK169" s="225">
        <f>ROUND(I169*H169,2)</f>
        <v>0</v>
      </c>
      <c r="BL169" s="18" t="s">
        <v>241</v>
      </c>
      <c r="BM169" s="224" t="s">
        <v>566</v>
      </c>
    </row>
    <row r="170" spans="1:47" s="2" customFormat="1" ht="12">
      <c r="A170" s="39"/>
      <c r="B170" s="40"/>
      <c r="C170" s="41"/>
      <c r="D170" s="226" t="s">
        <v>160</v>
      </c>
      <c r="E170" s="41"/>
      <c r="F170" s="227" t="s">
        <v>264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160</v>
      </c>
      <c r="AU170" s="18" t="s">
        <v>84</v>
      </c>
    </row>
    <row r="171" spans="1:65" s="2" customFormat="1" ht="16.5" customHeight="1">
      <c r="A171" s="39"/>
      <c r="B171" s="40"/>
      <c r="C171" s="213" t="s">
        <v>395</v>
      </c>
      <c r="D171" s="213" t="s">
        <v>154</v>
      </c>
      <c r="E171" s="214" t="s">
        <v>266</v>
      </c>
      <c r="F171" s="215" t="s">
        <v>267</v>
      </c>
      <c r="G171" s="216" t="s">
        <v>254</v>
      </c>
      <c r="H171" s="217">
        <v>120</v>
      </c>
      <c r="I171" s="218"/>
      <c r="J171" s="219">
        <f>ROUND(I171*H171,2)</f>
        <v>0</v>
      </c>
      <c r="K171" s="215" t="s">
        <v>158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241</v>
      </c>
      <c r="AT171" s="224" t="s">
        <v>154</v>
      </c>
      <c r="AU171" s="224" t="s">
        <v>84</v>
      </c>
      <c r="AY171" s="18" t="s">
        <v>152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84</v>
      </c>
      <c r="BK171" s="225">
        <f>ROUND(I171*H171,2)</f>
        <v>0</v>
      </c>
      <c r="BL171" s="18" t="s">
        <v>241</v>
      </c>
      <c r="BM171" s="224" t="s">
        <v>567</v>
      </c>
    </row>
    <row r="172" spans="1:47" s="2" customFormat="1" ht="12">
      <c r="A172" s="39"/>
      <c r="B172" s="40"/>
      <c r="C172" s="41"/>
      <c r="D172" s="226" t="s">
        <v>160</v>
      </c>
      <c r="E172" s="41"/>
      <c r="F172" s="227" t="s">
        <v>269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160</v>
      </c>
      <c r="AU172" s="18" t="s">
        <v>84</v>
      </c>
    </row>
    <row r="173" spans="1:47" s="2" customFormat="1" ht="12">
      <c r="A173" s="39"/>
      <c r="B173" s="40"/>
      <c r="C173" s="41"/>
      <c r="D173" s="231" t="s">
        <v>162</v>
      </c>
      <c r="E173" s="41"/>
      <c r="F173" s="232" t="s">
        <v>270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162</v>
      </c>
      <c r="AU173" s="18" t="s">
        <v>84</v>
      </c>
    </row>
    <row r="174" spans="1:65" s="2" customFormat="1" ht="16.5" customHeight="1">
      <c r="A174" s="39"/>
      <c r="B174" s="40"/>
      <c r="C174" s="244" t="s">
        <v>397</v>
      </c>
      <c r="D174" s="244" t="s">
        <v>259</v>
      </c>
      <c r="E174" s="245" t="s">
        <v>272</v>
      </c>
      <c r="F174" s="246" t="s">
        <v>273</v>
      </c>
      <c r="G174" s="247" t="s">
        <v>254</v>
      </c>
      <c r="H174" s="248">
        <v>60</v>
      </c>
      <c r="I174" s="249"/>
      <c r="J174" s="250">
        <f>ROUND(I174*H174,2)</f>
        <v>0</v>
      </c>
      <c r="K174" s="246" t="s">
        <v>158</v>
      </c>
      <c r="L174" s="251"/>
      <c r="M174" s="252" t="s">
        <v>19</v>
      </c>
      <c r="N174" s="253" t="s">
        <v>45</v>
      </c>
      <c r="O174" s="85"/>
      <c r="P174" s="222">
        <f>O174*H174</f>
        <v>0</v>
      </c>
      <c r="Q174" s="222">
        <v>0.0001</v>
      </c>
      <c r="R174" s="222">
        <f>Q174*H174</f>
        <v>0.006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262</v>
      </c>
      <c r="AT174" s="224" t="s">
        <v>259</v>
      </c>
      <c r="AU174" s="224" t="s">
        <v>84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84</v>
      </c>
      <c r="BK174" s="225">
        <f>ROUND(I174*H174,2)</f>
        <v>0</v>
      </c>
      <c r="BL174" s="18" t="s">
        <v>241</v>
      </c>
      <c r="BM174" s="224" t="s">
        <v>568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273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84</v>
      </c>
    </row>
    <row r="176" spans="1:47" s="2" customFormat="1" ht="12">
      <c r="A176" s="39"/>
      <c r="B176" s="40"/>
      <c r="C176" s="41"/>
      <c r="D176" s="231" t="s">
        <v>162</v>
      </c>
      <c r="E176" s="41"/>
      <c r="F176" s="232" t="s">
        <v>275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162</v>
      </c>
      <c r="AU176" s="18" t="s">
        <v>84</v>
      </c>
    </row>
    <row r="177" spans="1:63" s="12" customFormat="1" ht="22.8" customHeight="1">
      <c r="A177" s="12"/>
      <c r="B177" s="197"/>
      <c r="C177" s="198"/>
      <c r="D177" s="199" t="s">
        <v>72</v>
      </c>
      <c r="E177" s="211" t="s">
        <v>399</v>
      </c>
      <c r="F177" s="211" t="s">
        <v>400</v>
      </c>
      <c r="G177" s="198"/>
      <c r="H177" s="198"/>
      <c r="I177" s="201"/>
      <c r="J177" s="212">
        <f>BK177</f>
        <v>0</v>
      </c>
      <c r="K177" s="198"/>
      <c r="L177" s="203"/>
      <c r="M177" s="204"/>
      <c r="N177" s="205"/>
      <c r="O177" s="205"/>
      <c r="P177" s="206">
        <f>SUM(P178:P198)</f>
        <v>0</v>
      </c>
      <c r="Q177" s="205"/>
      <c r="R177" s="206">
        <f>SUM(R178:R198)</f>
        <v>0.7581359999999999</v>
      </c>
      <c r="S177" s="205"/>
      <c r="T177" s="207">
        <f>SUM(T178:T198)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84</v>
      </c>
      <c r="AT177" s="209" t="s">
        <v>72</v>
      </c>
      <c r="AU177" s="209" t="s">
        <v>77</v>
      </c>
      <c r="AY177" s="208" t="s">
        <v>152</v>
      </c>
      <c r="BK177" s="210">
        <f>SUM(BK178:BK198)</f>
        <v>0</v>
      </c>
    </row>
    <row r="178" spans="1:65" s="2" customFormat="1" ht="16.5" customHeight="1">
      <c r="A178" s="39"/>
      <c r="B178" s="40"/>
      <c r="C178" s="213" t="s">
        <v>401</v>
      </c>
      <c r="D178" s="213" t="s">
        <v>154</v>
      </c>
      <c r="E178" s="214" t="s">
        <v>402</v>
      </c>
      <c r="F178" s="215" t="s">
        <v>403</v>
      </c>
      <c r="G178" s="216" t="s">
        <v>157</v>
      </c>
      <c r="H178" s="217">
        <v>26.2</v>
      </c>
      <c r="I178" s="218"/>
      <c r="J178" s="219">
        <f>ROUND(I178*H178,2)</f>
        <v>0</v>
      </c>
      <c r="K178" s="215" t="s">
        <v>158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0.02618</v>
      </c>
      <c r="R178" s="222">
        <f>Q178*H178</f>
        <v>0.685916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241</v>
      </c>
      <c r="AT178" s="224" t="s">
        <v>154</v>
      </c>
      <c r="AU178" s="224" t="s">
        <v>84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84</v>
      </c>
      <c r="BK178" s="225">
        <f>ROUND(I178*H178,2)</f>
        <v>0</v>
      </c>
      <c r="BL178" s="18" t="s">
        <v>241</v>
      </c>
      <c r="BM178" s="224" t="s">
        <v>569</v>
      </c>
    </row>
    <row r="179" spans="1:47" s="2" customFormat="1" ht="12">
      <c r="A179" s="39"/>
      <c r="B179" s="40"/>
      <c r="C179" s="41"/>
      <c r="D179" s="226" t="s">
        <v>160</v>
      </c>
      <c r="E179" s="41"/>
      <c r="F179" s="227" t="s">
        <v>405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160</v>
      </c>
      <c r="AU179" s="18" t="s">
        <v>84</v>
      </c>
    </row>
    <row r="180" spans="1:47" s="2" customFormat="1" ht="12">
      <c r="A180" s="39"/>
      <c r="B180" s="40"/>
      <c r="C180" s="41"/>
      <c r="D180" s="231" t="s">
        <v>162</v>
      </c>
      <c r="E180" s="41"/>
      <c r="F180" s="232" t="s">
        <v>406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162</v>
      </c>
      <c r="AU180" s="18" t="s">
        <v>84</v>
      </c>
    </row>
    <row r="181" spans="1:51" s="13" customFormat="1" ht="12">
      <c r="A181" s="13"/>
      <c r="B181" s="233"/>
      <c r="C181" s="234"/>
      <c r="D181" s="226" t="s">
        <v>164</v>
      </c>
      <c r="E181" s="235" t="s">
        <v>19</v>
      </c>
      <c r="F181" s="236" t="s">
        <v>407</v>
      </c>
      <c r="G181" s="234"/>
      <c r="H181" s="237">
        <v>26.2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164</v>
      </c>
      <c r="AU181" s="243" t="s">
        <v>84</v>
      </c>
      <c r="AV181" s="13" t="s">
        <v>84</v>
      </c>
      <c r="AW181" s="13" t="s">
        <v>35</v>
      </c>
      <c r="AX181" s="13" t="s">
        <v>77</v>
      </c>
      <c r="AY181" s="243" t="s">
        <v>152</v>
      </c>
    </row>
    <row r="182" spans="1:65" s="2" customFormat="1" ht="16.5" customHeight="1">
      <c r="A182" s="39"/>
      <c r="B182" s="40"/>
      <c r="C182" s="213" t="s">
        <v>408</v>
      </c>
      <c r="D182" s="213" t="s">
        <v>154</v>
      </c>
      <c r="E182" s="214" t="s">
        <v>409</v>
      </c>
      <c r="F182" s="215" t="s">
        <v>410</v>
      </c>
      <c r="G182" s="216" t="s">
        <v>254</v>
      </c>
      <c r="H182" s="217">
        <v>2</v>
      </c>
      <c r="I182" s="218"/>
      <c r="J182" s="219">
        <f>ROUND(I182*H182,2)</f>
        <v>0</v>
      </c>
      <c r="K182" s="215" t="s">
        <v>158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0.00022</v>
      </c>
      <c r="R182" s="222">
        <f>Q182*H182</f>
        <v>0.00044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241</v>
      </c>
      <c r="AT182" s="224" t="s">
        <v>154</v>
      </c>
      <c r="AU182" s="224" t="s">
        <v>84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241</v>
      </c>
      <c r="BM182" s="224" t="s">
        <v>570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412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84</v>
      </c>
    </row>
    <row r="184" spans="1:47" s="2" customFormat="1" ht="12">
      <c r="A184" s="39"/>
      <c r="B184" s="40"/>
      <c r="C184" s="41"/>
      <c r="D184" s="231" t="s">
        <v>162</v>
      </c>
      <c r="E184" s="41"/>
      <c r="F184" s="232" t="s">
        <v>413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162</v>
      </c>
      <c r="AU184" s="18" t="s">
        <v>84</v>
      </c>
    </row>
    <row r="185" spans="1:51" s="13" customFormat="1" ht="12">
      <c r="A185" s="13"/>
      <c r="B185" s="233"/>
      <c r="C185" s="234"/>
      <c r="D185" s="226" t="s">
        <v>164</v>
      </c>
      <c r="E185" s="235" t="s">
        <v>19</v>
      </c>
      <c r="F185" s="236" t="s">
        <v>84</v>
      </c>
      <c r="G185" s="234"/>
      <c r="H185" s="237">
        <v>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164</v>
      </c>
      <c r="AU185" s="243" t="s">
        <v>84</v>
      </c>
      <c r="AV185" s="13" t="s">
        <v>84</v>
      </c>
      <c r="AW185" s="13" t="s">
        <v>35</v>
      </c>
      <c r="AX185" s="13" t="s">
        <v>77</v>
      </c>
      <c r="AY185" s="243" t="s">
        <v>152</v>
      </c>
    </row>
    <row r="186" spans="1:65" s="2" customFormat="1" ht="21.75" customHeight="1">
      <c r="A186" s="39"/>
      <c r="B186" s="40"/>
      <c r="C186" s="244" t="s">
        <v>414</v>
      </c>
      <c r="D186" s="244" t="s">
        <v>259</v>
      </c>
      <c r="E186" s="245" t="s">
        <v>415</v>
      </c>
      <c r="F186" s="246" t="s">
        <v>416</v>
      </c>
      <c r="G186" s="247" t="s">
        <v>254</v>
      </c>
      <c r="H186" s="248">
        <v>2</v>
      </c>
      <c r="I186" s="249"/>
      <c r="J186" s="250">
        <f>ROUND(I186*H186,2)</f>
        <v>0</v>
      </c>
      <c r="K186" s="246" t="s">
        <v>158</v>
      </c>
      <c r="L186" s="251"/>
      <c r="M186" s="252" t="s">
        <v>19</v>
      </c>
      <c r="N186" s="253" t="s">
        <v>45</v>
      </c>
      <c r="O186" s="85"/>
      <c r="P186" s="222">
        <f>O186*H186</f>
        <v>0</v>
      </c>
      <c r="Q186" s="222">
        <v>0.01521</v>
      </c>
      <c r="R186" s="222">
        <f>Q186*H186</f>
        <v>0.03042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262</v>
      </c>
      <c r="AT186" s="224" t="s">
        <v>259</v>
      </c>
      <c r="AU186" s="224" t="s">
        <v>84</v>
      </c>
      <c r="AY186" s="18" t="s">
        <v>152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84</v>
      </c>
      <c r="BK186" s="225">
        <f>ROUND(I186*H186,2)</f>
        <v>0</v>
      </c>
      <c r="BL186" s="18" t="s">
        <v>241</v>
      </c>
      <c r="BM186" s="224" t="s">
        <v>571</v>
      </c>
    </row>
    <row r="187" spans="1:47" s="2" customFormat="1" ht="12">
      <c r="A187" s="39"/>
      <c r="B187" s="40"/>
      <c r="C187" s="41"/>
      <c r="D187" s="226" t="s">
        <v>160</v>
      </c>
      <c r="E187" s="41"/>
      <c r="F187" s="227" t="s">
        <v>416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160</v>
      </c>
      <c r="AU187" s="18" t="s">
        <v>84</v>
      </c>
    </row>
    <row r="188" spans="1:47" s="2" customFormat="1" ht="12">
      <c r="A188" s="39"/>
      <c r="B188" s="40"/>
      <c r="C188" s="41"/>
      <c r="D188" s="231" t="s">
        <v>162</v>
      </c>
      <c r="E188" s="41"/>
      <c r="F188" s="232" t="s">
        <v>418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162</v>
      </c>
      <c r="AU188" s="18" t="s">
        <v>84</v>
      </c>
    </row>
    <row r="189" spans="1:65" s="2" customFormat="1" ht="16.5" customHeight="1">
      <c r="A189" s="39"/>
      <c r="B189" s="40"/>
      <c r="C189" s="213" t="s">
        <v>419</v>
      </c>
      <c r="D189" s="213" t="s">
        <v>154</v>
      </c>
      <c r="E189" s="214" t="s">
        <v>420</v>
      </c>
      <c r="F189" s="215" t="s">
        <v>421</v>
      </c>
      <c r="G189" s="216" t="s">
        <v>254</v>
      </c>
      <c r="H189" s="217">
        <v>2</v>
      </c>
      <c r="I189" s="218"/>
      <c r="J189" s="219">
        <f>ROUND(I189*H189,2)</f>
        <v>0</v>
      </c>
      <c r="K189" s="215" t="s">
        <v>158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0.02068</v>
      </c>
      <c r="R189" s="222">
        <f>Q189*H189</f>
        <v>0.04136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241</v>
      </c>
      <c r="AT189" s="224" t="s">
        <v>154</v>
      </c>
      <c r="AU189" s="224" t="s">
        <v>84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84</v>
      </c>
      <c r="BK189" s="225">
        <f>ROUND(I189*H189,2)</f>
        <v>0</v>
      </c>
      <c r="BL189" s="18" t="s">
        <v>241</v>
      </c>
      <c r="BM189" s="224" t="s">
        <v>572</v>
      </c>
    </row>
    <row r="190" spans="1:47" s="2" customFormat="1" ht="12">
      <c r="A190" s="39"/>
      <c r="B190" s="40"/>
      <c r="C190" s="41"/>
      <c r="D190" s="226" t="s">
        <v>160</v>
      </c>
      <c r="E190" s="41"/>
      <c r="F190" s="227" t="s">
        <v>423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84</v>
      </c>
    </row>
    <row r="191" spans="1:47" s="2" customFormat="1" ht="12">
      <c r="A191" s="39"/>
      <c r="B191" s="40"/>
      <c r="C191" s="41"/>
      <c r="D191" s="231" t="s">
        <v>162</v>
      </c>
      <c r="E191" s="41"/>
      <c r="F191" s="232" t="s">
        <v>424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162</v>
      </c>
      <c r="AU191" s="18" t="s">
        <v>84</v>
      </c>
    </row>
    <row r="192" spans="1:51" s="13" customFormat="1" ht="12">
      <c r="A192" s="13"/>
      <c r="B192" s="233"/>
      <c r="C192" s="234"/>
      <c r="D192" s="226" t="s">
        <v>164</v>
      </c>
      <c r="E192" s="235" t="s">
        <v>19</v>
      </c>
      <c r="F192" s="236" t="s">
        <v>84</v>
      </c>
      <c r="G192" s="234"/>
      <c r="H192" s="237">
        <v>2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164</v>
      </c>
      <c r="AU192" s="243" t="s">
        <v>84</v>
      </c>
      <c r="AV192" s="13" t="s">
        <v>84</v>
      </c>
      <c r="AW192" s="13" t="s">
        <v>35</v>
      </c>
      <c r="AX192" s="13" t="s">
        <v>77</v>
      </c>
      <c r="AY192" s="243" t="s">
        <v>152</v>
      </c>
    </row>
    <row r="193" spans="1:65" s="2" customFormat="1" ht="16.5" customHeight="1">
      <c r="A193" s="39"/>
      <c r="B193" s="40"/>
      <c r="C193" s="213" t="s">
        <v>425</v>
      </c>
      <c r="D193" s="213" t="s">
        <v>154</v>
      </c>
      <c r="E193" s="214" t="s">
        <v>426</v>
      </c>
      <c r="F193" s="215" t="s">
        <v>427</v>
      </c>
      <c r="G193" s="216" t="s">
        <v>206</v>
      </c>
      <c r="H193" s="217">
        <v>0.75814</v>
      </c>
      <c r="I193" s="218"/>
      <c r="J193" s="219">
        <f>ROUND(I193*H193,2)</f>
        <v>0</v>
      </c>
      <c r="K193" s="215" t="s">
        <v>158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241</v>
      </c>
      <c r="AT193" s="224" t="s">
        <v>154</v>
      </c>
      <c r="AU193" s="224" t="s">
        <v>84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84</v>
      </c>
      <c r="BK193" s="225">
        <f>ROUND(I193*H193,2)</f>
        <v>0</v>
      </c>
      <c r="BL193" s="18" t="s">
        <v>241</v>
      </c>
      <c r="BM193" s="224" t="s">
        <v>573</v>
      </c>
    </row>
    <row r="194" spans="1:47" s="2" customFormat="1" ht="12">
      <c r="A194" s="39"/>
      <c r="B194" s="40"/>
      <c r="C194" s="41"/>
      <c r="D194" s="226" t="s">
        <v>160</v>
      </c>
      <c r="E194" s="41"/>
      <c r="F194" s="227" t="s">
        <v>429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160</v>
      </c>
      <c r="AU194" s="18" t="s">
        <v>84</v>
      </c>
    </row>
    <row r="195" spans="1:47" s="2" customFormat="1" ht="12">
      <c r="A195" s="39"/>
      <c r="B195" s="40"/>
      <c r="C195" s="41"/>
      <c r="D195" s="231" t="s">
        <v>162</v>
      </c>
      <c r="E195" s="41"/>
      <c r="F195" s="232" t="s">
        <v>430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162</v>
      </c>
      <c r="AU195" s="18" t="s">
        <v>84</v>
      </c>
    </row>
    <row r="196" spans="1:65" s="2" customFormat="1" ht="16.5" customHeight="1">
      <c r="A196" s="39"/>
      <c r="B196" s="40"/>
      <c r="C196" s="213" t="s">
        <v>431</v>
      </c>
      <c r="D196" s="213" t="s">
        <v>154</v>
      </c>
      <c r="E196" s="214" t="s">
        <v>432</v>
      </c>
      <c r="F196" s="215" t="s">
        <v>433</v>
      </c>
      <c r="G196" s="216" t="s">
        <v>206</v>
      </c>
      <c r="H196" s="217">
        <v>0.75814</v>
      </c>
      <c r="I196" s="218"/>
      <c r="J196" s="219">
        <f>ROUND(I196*H196,2)</f>
        <v>0</v>
      </c>
      <c r="K196" s="215" t="s">
        <v>158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241</v>
      </c>
      <c r="AT196" s="224" t="s">
        <v>154</v>
      </c>
      <c r="AU196" s="224" t="s">
        <v>84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84</v>
      </c>
      <c r="BK196" s="225">
        <f>ROUND(I196*H196,2)</f>
        <v>0</v>
      </c>
      <c r="BL196" s="18" t="s">
        <v>241</v>
      </c>
      <c r="BM196" s="224" t="s">
        <v>574</v>
      </c>
    </row>
    <row r="197" spans="1:47" s="2" customFormat="1" ht="12">
      <c r="A197" s="39"/>
      <c r="B197" s="40"/>
      <c r="C197" s="41"/>
      <c r="D197" s="226" t="s">
        <v>160</v>
      </c>
      <c r="E197" s="41"/>
      <c r="F197" s="227" t="s">
        <v>435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160</v>
      </c>
      <c r="AU197" s="18" t="s">
        <v>84</v>
      </c>
    </row>
    <row r="198" spans="1:47" s="2" customFormat="1" ht="12">
      <c r="A198" s="39"/>
      <c r="B198" s="40"/>
      <c r="C198" s="41"/>
      <c r="D198" s="231" t="s">
        <v>162</v>
      </c>
      <c r="E198" s="41"/>
      <c r="F198" s="232" t="s">
        <v>436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162</v>
      </c>
      <c r="AU198" s="18" t="s">
        <v>84</v>
      </c>
    </row>
    <row r="199" spans="1:63" s="12" customFormat="1" ht="22.8" customHeight="1">
      <c r="A199" s="12"/>
      <c r="B199" s="197"/>
      <c r="C199" s="198"/>
      <c r="D199" s="199" t="s">
        <v>72</v>
      </c>
      <c r="E199" s="211" t="s">
        <v>437</v>
      </c>
      <c r="F199" s="211" t="s">
        <v>438</v>
      </c>
      <c r="G199" s="198"/>
      <c r="H199" s="198"/>
      <c r="I199" s="201"/>
      <c r="J199" s="212">
        <f>BK199</f>
        <v>0</v>
      </c>
      <c r="K199" s="198"/>
      <c r="L199" s="203"/>
      <c r="M199" s="204"/>
      <c r="N199" s="205"/>
      <c r="O199" s="205"/>
      <c r="P199" s="206">
        <f>SUM(P200:P224)</f>
        <v>0</v>
      </c>
      <c r="Q199" s="205"/>
      <c r="R199" s="206">
        <f>SUM(R200:R224)</f>
        <v>0.03852</v>
      </c>
      <c r="S199" s="205"/>
      <c r="T199" s="207">
        <f>SUM(T200:T224)</f>
        <v>1.4605110000000001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84</v>
      </c>
      <c r="AT199" s="209" t="s">
        <v>72</v>
      </c>
      <c r="AU199" s="209" t="s">
        <v>77</v>
      </c>
      <c r="AY199" s="208" t="s">
        <v>152</v>
      </c>
      <c r="BK199" s="210">
        <f>SUM(BK200:BK224)</f>
        <v>0</v>
      </c>
    </row>
    <row r="200" spans="1:65" s="2" customFormat="1" ht="16.5" customHeight="1">
      <c r="A200" s="39"/>
      <c r="B200" s="40"/>
      <c r="C200" s="213" t="s">
        <v>262</v>
      </c>
      <c r="D200" s="213" t="s">
        <v>154</v>
      </c>
      <c r="E200" s="214" t="s">
        <v>439</v>
      </c>
      <c r="F200" s="215" t="s">
        <v>440</v>
      </c>
      <c r="G200" s="216" t="s">
        <v>157</v>
      </c>
      <c r="H200" s="217">
        <v>76.95</v>
      </c>
      <c r="I200" s="218"/>
      <c r="J200" s="219">
        <f>ROUND(I200*H200,2)</f>
        <v>0</v>
      </c>
      <c r="K200" s="215" t="s">
        <v>158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0.01098</v>
      </c>
      <c r="T200" s="223">
        <f>S200*H200</f>
        <v>0.8449110000000001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241</v>
      </c>
      <c r="AT200" s="224" t="s">
        <v>154</v>
      </c>
      <c r="AU200" s="224" t="s">
        <v>84</v>
      </c>
      <c r="AY200" s="18" t="s">
        <v>152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84</v>
      </c>
      <c r="BK200" s="225">
        <f>ROUND(I200*H200,2)</f>
        <v>0</v>
      </c>
      <c r="BL200" s="18" t="s">
        <v>241</v>
      </c>
      <c r="BM200" s="224" t="s">
        <v>575</v>
      </c>
    </row>
    <row r="201" spans="1:47" s="2" customFormat="1" ht="12">
      <c r="A201" s="39"/>
      <c r="B201" s="40"/>
      <c r="C201" s="41"/>
      <c r="D201" s="226" t="s">
        <v>160</v>
      </c>
      <c r="E201" s="41"/>
      <c r="F201" s="227" t="s">
        <v>442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160</v>
      </c>
      <c r="AU201" s="18" t="s">
        <v>84</v>
      </c>
    </row>
    <row r="202" spans="1:47" s="2" customFormat="1" ht="12">
      <c r="A202" s="39"/>
      <c r="B202" s="40"/>
      <c r="C202" s="41"/>
      <c r="D202" s="231" t="s">
        <v>162</v>
      </c>
      <c r="E202" s="41"/>
      <c r="F202" s="232" t="s">
        <v>443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162</v>
      </c>
      <c r="AU202" s="18" t="s">
        <v>84</v>
      </c>
    </row>
    <row r="203" spans="1:51" s="13" customFormat="1" ht="12">
      <c r="A203" s="13"/>
      <c r="B203" s="233"/>
      <c r="C203" s="234"/>
      <c r="D203" s="226" t="s">
        <v>164</v>
      </c>
      <c r="E203" s="235" t="s">
        <v>19</v>
      </c>
      <c r="F203" s="236" t="s">
        <v>444</v>
      </c>
      <c r="G203" s="234"/>
      <c r="H203" s="237">
        <v>76.95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164</v>
      </c>
      <c r="AU203" s="243" t="s">
        <v>84</v>
      </c>
      <c r="AV203" s="13" t="s">
        <v>84</v>
      </c>
      <c r="AW203" s="13" t="s">
        <v>35</v>
      </c>
      <c r="AX203" s="13" t="s">
        <v>77</v>
      </c>
      <c r="AY203" s="243" t="s">
        <v>152</v>
      </c>
    </row>
    <row r="204" spans="1:65" s="2" customFormat="1" ht="16.5" customHeight="1">
      <c r="A204" s="39"/>
      <c r="B204" s="40"/>
      <c r="C204" s="213" t="s">
        <v>445</v>
      </c>
      <c r="D204" s="213" t="s">
        <v>154</v>
      </c>
      <c r="E204" s="214" t="s">
        <v>446</v>
      </c>
      <c r="F204" s="215" t="s">
        <v>447</v>
      </c>
      <c r="G204" s="216" t="s">
        <v>157</v>
      </c>
      <c r="H204" s="217">
        <v>76.95</v>
      </c>
      <c r="I204" s="218"/>
      <c r="J204" s="219">
        <f>ROUND(I204*H204,2)</f>
        <v>0</v>
      </c>
      <c r="K204" s="215" t="s">
        <v>158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0.008</v>
      </c>
      <c r="T204" s="223">
        <f>S204*H204</f>
        <v>0.6156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241</v>
      </c>
      <c r="AT204" s="224" t="s">
        <v>154</v>
      </c>
      <c r="AU204" s="224" t="s">
        <v>84</v>
      </c>
      <c r="AY204" s="18" t="s">
        <v>152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84</v>
      </c>
      <c r="BK204" s="225">
        <f>ROUND(I204*H204,2)</f>
        <v>0</v>
      </c>
      <c r="BL204" s="18" t="s">
        <v>241</v>
      </c>
      <c r="BM204" s="224" t="s">
        <v>576</v>
      </c>
    </row>
    <row r="205" spans="1:47" s="2" customFormat="1" ht="12">
      <c r="A205" s="39"/>
      <c r="B205" s="40"/>
      <c r="C205" s="41"/>
      <c r="D205" s="226" t="s">
        <v>160</v>
      </c>
      <c r="E205" s="41"/>
      <c r="F205" s="227" t="s">
        <v>449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160</v>
      </c>
      <c r="AU205" s="18" t="s">
        <v>84</v>
      </c>
    </row>
    <row r="206" spans="1:47" s="2" customFormat="1" ht="12">
      <c r="A206" s="39"/>
      <c r="B206" s="40"/>
      <c r="C206" s="41"/>
      <c r="D206" s="231" t="s">
        <v>162</v>
      </c>
      <c r="E206" s="41"/>
      <c r="F206" s="232" t="s">
        <v>450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162</v>
      </c>
      <c r="AU206" s="18" t="s">
        <v>84</v>
      </c>
    </row>
    <row r="207" spans="1:51" s="13" customFormat="1" ht="12">
      <c r="A207" s="13"/>
      <c r="B207" s="233"/>
      <c r="C207" s="234"/>
      <c r="D207" s="226" t="s">
        <v>164</v>
      </c>
      <c r="E207" s="235" t="s">
        <v>19</v>
      </c>
      <c r="F207" s="236" t="s">
        <v>444</v>
      </c>
      <c r="G207" s="234"/>
      <c r="H207" s="237">
        <v>76.95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164</v>
      </c>
      <c r="AU207" s="243" t="s">
        <v>84</v>
      </c>
      <c r="AV207" s="13" t="s">
        <v>84</v>
      </c>
      <c r="AW207" s="13" t="s">
        <v>35</v>
      </c>
      <c r="AX207" s="13" t="s">
        <v>77</v>
      </c>
      <c r="AY207" s="243" t="s">
        <v>152</v>
      </c>
    </row>
    <row r="208" spans="1:65" s="2" customFormat="1" ht="16.5" customHeight="1">
      <c r="A208" s="39"/>
      <c r="B208" s="40"/>
      <c r="C208" s="213" t="s">
        <v>451</v>
      </c>
      <c r="D208" s="213" t="s">
        <v>154</v>
      </c>
      <c r="E208" s="214" t="s">
        <v>452</v>
      </c>
      <c r="F208" s="215" t="s">
        <v>453</v>
      </c>
      <c r="G208" s="216" t="s">
        <v>254</v>
      </c>
      <c r="H208" s="217">
        <v>5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45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241</v>
      </c>
      <c r="AT208" s="224" t="s">
        <v>154</v>
      </c>
      <c r="AU208" s="224" t="s">
        <v>84</v>
      </c>
      <c r="AY208" s="18" t="s">
        <v>152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84</v>
      </c>
      <c r="BK208" s="225">
        <f>ROUND(I208*H208,2)</f>
        <v>0</v>
      </c>
      <c r="BL208" s="18" t="s">
        <v>241</v>
      </c>
      <c r="BM208" s="224" t="s">
        <v>577</v>
      </c>
    </row>
    <row r="209" spans="1:47" s="2" customFormat="1" ht="12">
      <c r="A209" s="39"/>
      <c r="B209" s="40"/>
      <c r="C209" s="41"/>
      <c r="D209" s="226" t="s">
        <v>160</v>
      </c>
      <c r="E209" s="41"/>
      <c r="F209" s="227" t="s">
        <v>455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160</v>
      </c>
      <c r="AU209" s="18" t="s">
        <v>84</v>
      </c>
    </row>
    <row r="210" spans="1:65" s="2" customFormat="1" ht="16.5" customHeight="1">
      <c r="A210" s="39"/>
      <c r="B210" s="40"/>
      <c r="C210" s="213" t="s">
        <v>456</v>
      </c>
      <c r="D210" s="213" t="s">
        <v>154</v>
      </c>
      <c r="E210" s="214" t="s">
        <v>457</v>
      </c>
      <c r="F210" s="215" t="s">
        <v>458</v>
      </c>
      <c r="G210" s="216" t="s">
        <v>254</v>
      </c>
      <c r="H210" s="217">
        <v>2</v>
      </c>
      <c r="I210" s="218"/>
      <c r="J210" s="219">
        <f>ROUND(I210*H210,2)</f>
        <v>0</v>
      </c>
      <c r="K210" s="215" t="s">
        <v>158</v>
      </c>
      <c r="L210" s="45"/>
      <c r="M210" s="220" t="s">
        <v>19</v>
      </c>
      <c r="N210" s="221" t="s">
        <v>45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241</v>
      </c>
      <c r="AT210" s="224" t="s">
        <v>154</v>
      </c>
      <c r="AU210" s="224" t="s">
        <v>84</v>
      </c>
      <c r="AY210" s="18" t="s">
        <v>152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84</v>
      </c>
      <c r="BK210" s="225">
        <f>ROUND(I210*H210,2)</f>
        <v>0</v>
      </c>
      <c r="BL210" s="18" t="s">
        <v>241</v>
      </c>
      <c r="BM210" s="224" t="s">
        <v>578</v>
      </c>
    </row>
    <row r="211" spans="1:47" s="2" customFormat="1" ht="12">
      <c r="A211" s="39"/>
      <c r="B211" s="40"/>
      <c r="C211" s="41"/>
      <c r="D211" s="226" t="s">
        <v>160</v>
      </c>
      <c r="E211" s="41"/>
      <c r="F211" s="227" t="s">
        <v>460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160</v>
      </c>
      <c r="AU211" s="18" t="s">
        <v>84</v>
      </c>
    </row>
    <row r="212" spans="1:47" s="2" customFormat="1" ht="12">
      <c r="A212" s="39"/>
      <c r="B212" s="40"/>
      <c r="C212" s="41"/>
      <c r="D212" s="231" t="s">
        <v>162</v>
      </c>
      <c r="E212" s="41"/>
      <c r="F212" s="232" t="s">
        <v>461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162</v>
      </c>
      <c r="AU212" s="18" t="s">
        <v>84</v>
      </c>
    </row>
    <row r="213" spans="1:65" s="2" customFormat="1" ht="16.5" customHeight="1">
      <c r="A213" s="39"/>
      <c r="B213" s="40"/>
      <c r="C213" s="244" t="s">
        <v>462</v>
      </c>
      <c r="D213" s="244" t="s">
        <v>259</v>
      </c>
      <c r="E213" s="245" t="s">
        <v>463</v>
      </c>
      <c r="F213" s="246" t="s">
        <v>464</v>
      </c>
      <c r="G213" s="247" t="s">
        <v>157</v>
      </c>
      <c r="H213" s="248">
        <v>2</v>
      </c>
      <c r="I213" s="249"/>
      <c r="J213" s="250">
        <f>ROUND(I213*H213,2)</f>
        <v>0</v>
      </c>
      <c r="K213" s="246" t="s">
        <v>158</v>
      </c>
      <c r="L213" s="251"/>
      <c r="M213" s="252" t="s">
        <v>19</v>
      </c>
      <c r="N213" s="253" t="s">
        <v>45</v>
      </c>
      <c r="O213" s="85"/>
      <c r="P213" s="222">
        <f>O213*H213</f>
        <v>0</v>
      </c>
      <c r="Q213" s="222">
        <v>0.01926</v>
      </c>
      <c r="R213" s="222">
        <f>Q213*H213</f>
        <v>0.03852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262</v>
      </c>
      <c r="AT213" s="224" t="s">
        <v>259</v>
      </c>
      <c r="AU213" s="224" t="s">
        <v>84</v>
      </c>
      <c r="AY213" s="18" t="s">
        <v>152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84</v>
      </c>
      <c r="BK213" s="225">
        <f>ROUND(I213*H213,2)</f>
        <v>0</v>
      </c>
      <c r="BL213" s="18" t="s">
        <v>241</v>
      </c>
      <c r="BM213" s="224" t="s">
        <v>579</v>
      </c>
    </row>
    <row r="214" spans="1:47" s="2" customFormat="1" ht="12">
      <c r="A214" s="39"/>
      <c r="B214" s="40"/>
      <c r="C214" s="41"/>
      <c r="D214" s="226" t="s">
        <v>160</v>
      </c>
      <c r="E214" s="41"/>
      <c r="F214" s="227" t="s">
        <v>466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160</v>
      </c>
      <c r="AU214" s="18" t="s">
        <v>84</v>
      </c>
    </row>
    <row r="215" spans="1:47" s="2" customFormat="1" ht="12">
      <c r="A215" s="39"/>
      <c r="B215" s="40"/>
      <c r="C215" s="41"/>
      <c r="D215" s="231" t="s">
        <v>162</v>
      </c>
      <c r="E215" s="41"/>
      <c r="F215" s="232" t="s">
        <v>467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162</v>
      </c>
      <c r="AU215" s="18" t="s">
        <v>84</v>
      </c>
    </row>
    <row r="216" spans="1:65" s="2" customFormat="1" ht="16.5" customHeight="1">
      <c r="A216" s="39"/>
      <c r="B216" s="40"/>
      <c r="C216" s="213" t="s">
        <v>468</v>
      </c>
      <c r="D216" s="213" t="s">
        <v>154</v>
      </c>
      <c r="E216" s="214" t="s">
        <v>469</v>
      </c>
      <c r="F216" s="215" t="s">
        <v>470</v>
      </c>
      <c r="G216" s="216" t="s">
        <v>254</v>
      </c>
      <c r="H216" s="217">
        <v>72</v>
      </c>
      <c r="I216" s="218"/>
      <c r="J216" s="219">
        <f>ROUND(I216*H216,2)</f>
        <v>0</v>
      </c>
      <c r="K216" s="215" t="s">
        <v>158</v>
      </c>
      <c r="L216" s="45"/>
      <c r="M216" s="220" t="s">
        <v>19</v>
      </c>
      <c r="N216" s="221" t="s">
        <v>45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91</v>
      </c>
      <c r="AT216" s="224" t="s">
        <v>154</v>
      </c>
      <c r="AU216" s="224" t="s">
        <v>84</v>
      </c>
      <c r="AY216" s="18" t="s">
        <v>152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84</v>
      </c>
      <c r="BK216" s="225">
        <f>ROUND(I216*H216,2)</f>
        <v>0</v>
      </c>
      <c r="BL216" s="18" t="s">
        <v>91</v>
      </c>
      <c r="BM216" s="224" t="s">
        <v>580</v>
      </c>
    </row>
    <row r="217" spans="1:47" s="2" customFormat="1" ht="12">
      <c r="A217" s="39"/>
      <c r="B217" s="40"/>
      <c r="C217" s="41"/>
      <c r="D217" s="226" t="s">
        <v>160</v>
      </c>
      <c r="E217" s="41"/>
      <c r="F217" s="227" t="s">
        <v>472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160</v>
      </c>
      <c r="AU217" s="18" t="s">
        <v>84</v>
      </c>
    </row>
    <row r="218" spans="1:47" s="2" customFormat="1" ht="12">
      <c r="A218" s="39"/>
      <c r="B218" s="40"/>
      <c r="C218" s="41"/>
      <c r="D218" s="231" t="s">
        <v>162</v>
      </c>
      <c r="E218" s="41"/>
      <c r="F218" s="232" t="s">
        <v>473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162</v>
      </c>
      <c r="AU218" s="18" t="s">
        <v>84</v>
      </c>
    </row>
    <row r="219" spans="1:65" s="2" customFormat="1" ht="16.5" customHeight="1">
      <c r="A219" s="39"/>
      <c r="B219" s="40"/>
      <c r="C219" s="213" t="s">
        <v>278</v>
      </c>
      <c r="D219" s="213" t="s">
        <v>154</v>
      </c>
      <c r="E219" s="214" t="s">
        <v>474</v>
      </c>
      <c r="F219" s="215" t="s">
        <v>475</v>
      </c>
      <c r="G219" s="216" t="s">
        <v>206</v>
      </c>
      <c r="H219" s="217">
        <v>0.03852</v>
      </c>
      <c r="I219" s="218"/>
      <c r="J219" s="219">
        <f>ROUND(I219*H219,2)</f>
        <v>0</v>
      </c>
      <c r="K219" s="215" t="s">
        <v>158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241</v>
      </c>
      <c r="AT219" s="224" t="s">
        <v>154</v>
      </c>
      <c r="AU219" s="224" t="s">
        <v>84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84</v>
      </c>
      <c r="BK219" s="225">
        <f>ROUND(I219*H219,2)</f>
        <v>0</v>
      </c>
      <c r="BL219" s="18" t="s">
        <v>241</v>
      </c>
      <c r="BM219" s="224" t="s">
        <v>581</v>
      </c>
    </row>
    <row r="220" spans="1:47" s="2" customFormat="1" ht="12">
      <c r="A220" s="39"/>
      <c r="B220" s="40"/>
      <c r="C220" s="41"/>
      <c r="D220" s="226" t="s">
        <v>160</v>
      </c>
      <c r="E220" s="41"/>
      <c r="F220" s="227" t="s">
        <v>477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84</v>
      </c>
    </row>
    <row r="221" spans="1:47" s="2" customFormat="1" ht="12">
      <c r="A221" s="39"/>
      <c r="B221" s="40"/>
      <c r="C221" s="41"/>
      <c r="D221" s="231" t="s">
        <v>162</v>
      </c>
      <c r="E221" s="41"/>
      <c r="F221" s="232" t="s">
        <v>478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162</v>
      </c>
      <c r="AU221" s="18" t="s">
        <v>84</v>
      </c>
    </row>
    <row r="222" spans="1:65" s="2" customFormat="1" ht="16.5" customHeight="1">
      <c r="A222" s="39"/>
      <c r="B222" s="40"/>
      <c r="C222" s="213" t="s">
        <v>284</v>
      </c>
      <c r="D222" s="213" t="s">
        <v>154</v>
      </c>
      <c r="E222" s="214" t="s">
        <v>479</v>
      </c>
      <c r="F222" s="215" t="s">
        <v>480</v>
      </c>
      <c r="G222" s="216" t="s">
        <v>206</v>
      </c>
      <c r="H222" s="217">
        <v>0.03852</v>
      </c>
      <c r="I222" s="218"/>
      <c r="J222" s="219">
        <f>ROUND(I222*H222,2)</f>
        <v>0</v>
      </c>
      <c r="K222" s="215" t="s">
        <v>158</v>
      </c>
      <c r="L222" s="45"/>
      <c r="M222" s="220" t="s">
        <v>19</v>
      </c>
      <c r="N222" s="221" t="s">
        <v>45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241</v>
      </c>
      <c r="AT222" s="224" t="s">
        <v>154</v>
      </c>
      <c r="AU222" s="224" t="s">
        <v>84</v>
      </c>
      <c r="AY222" s="18" t="s">
        <v>152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84</v>
      </c>
      <c r="BK222" s="225">
        <f>ROUND(I222*H222,2)</f>
        <v>0</v>
      </c>
      <c r="BL222" s="18" t="s">
        <v>241</v>
      </c>
      <c r="BM222" s="224" t="s">
        <v>582</v>
      </c>
    </row>
    <row r="223" spans="1:47" s="2" customFormat="1" ht="12">
      <c r="A223" s="39"/>
      <c r="B223" s="40"/>
      <c r="C223" s="41"/>
      <c r="D223" s="226" t="s">
        <v>160</v>
      </c>
      <c r="E223" s="41"/>
      <c r="F223" s="227" t="s">
        <v>482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160</v>
      </c>
      <c r="AU223" s="18" t="s">
        <v>84</v>
      </c>
    </row>
    <row r="224" spans="1:47" s="2" customFormat="1" ht="12">
      <c r="A224" s="39"/>
      <c r="B224" s="40"/>
      <c r="C224" s="41"/>
      <c r="D224" s="231" t="s">
        <v>162</v>
      </c>
      <c r="E224" s="41"/>
      <c r="F224" s="232" t="s">
        <v>483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162</v>
      </c>
      <c r="AU224" s="18" t="s">
        <v>84</v>
      </c>
    </row>
    <row r="225" spans="1:63" s="12" customFormat="1" ht="22.8" customHeight="1">
      <c r="A225" s="12"/>
      <c r="B225" s="197"/>
      <c r="C225" s="198"/>
      <c r="D225" s="199" t="s">
        <v>72</v>
      </c>
      <c r="E225" s="211" t="s">
        <v>484</v>
      </c>
      <c r="F225" s="211" t="s">
        <v>485</v>
      </c>
      <c r="G225" s="198"/>
      <c r="H225" s="198"/>
      <c r="I225" s="201"/>
      <c r="J225" s="212">
        <f>BK225</f>
        <v>0</v>
      </c>
      <c r="K225" s="198"/>
      <c r="L225" s="203"/>
      <c r="M225" s="204"/>
      <c r="N225" s="205"/>
      <c r="O225" s="205"/>
      <c r="P225" s="206">
        <f>SUM(P226:P247)</f>
        <v>0</v>
      </c>
      <c r="Q225" s="205"/>
      <c r="R225" s="206">
        <f>SUM(R226:R247)</f>
        <v>0.49163999999999997</v>
      </c>
      <c r="S225" s="205"/>
      <c r="T225" s="207">
        <f>SUM(T226:T247)</f>
        <v>0.6001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84</v>
      </c>
      <c r="AT225" s="209" t="s">
        <v>72</v>
      </c>
      <c r="AU225" s="209" t="s">
        <v>77</v>
      </c>
      <c r="AY225" s="208" t="s">
        <v>152</v>
      </c>
      <c r="BK225" s="210">
        <f>SUM(BK226:BK247)</f>
        <v>0</v>
      </c>
    </row>
    <row r="226" spans="1:65" s="2" customFormat="1" ht="16.5" customHeight="1">
      <c r="A226" s="39"/>
      <c r="B226" s="40"/>
      <c r="C226" s="213" t="s">
        <v>290</v>
      </c>
      <c r="D226" s="213" t="s">
        <v>154</v>
      </c>
      <c r="E226" s="214" t="s">
        <v>486</v>
      </c>
      <c r="F226" s="215" t="s">
        <v>487</v>
      </c>
      <c r="G226" s="216" t="s">
        <v>157</v>
      </c>
      <c r="H226" s="217">
        <v>17</v>
      </c>
      <c r="I226" s="218"/>
      <c r="J226" s="219">
        <f>ROUND(I226*H226,2)</f>
        <v>0</v>
      </c>
      <c r="K226" s="215" t="s">
        <v>158</v>
      </c>
      <c r="L226" s="45"/>
      <c r="M226" s="220" t="s">
        <v>19</v>
      </c>
      <c r="N226" s="221" t="s">
        <v>45</v>
      </c>
      <c r="O226" s="85"/>
      <c r="P226" s="222">
        <f>O226*H226</f>
        <v>0</v>
      </c>
      <c r="Q226" s="222">
        <v>0.0063</v>
      </c>
      <c r="R226" s="222">
        <f>Q226*H226</f>
        <v>0.1071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241</v>
      </c>
      <c r="AT226" s="224" t="s">
        <v>154</v>
      </c>
      <c r="AU226" s="224" t="s">
        <v>84</v>
      </c>
      <c r="AY226" s="18" t="s">
        <v>152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84</v>
      </c>
      <c r="BK226" s="225">
        <f>ROUND(I226*H226,2)</f>
        <v>0</v>
      </c>
      <c r="BL226" s="18" t="s">
        <v>241</v>
      </c>
      <c r="BM226" s="224" t="s">
        <v>583</v>
      </c>
    </row>
    <row r="227" spans="1:47" s="2" customFormat="1" ht="12">
      <c r="A227" s="39"/>
      <c r="B227" s="40"/>
      <c r="C227" s="41"/>
      <c r="D227" s="226" t="s">
        <v>160</v>
      </c>
      <c r="E227" s="41"/>
      <c r="F227" s="227" t="s">
        <v>489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160</v>
      </c>
      <c r="AU227" s="18" t="s">
        <v>84</v>
      </c>
    </row>
    <row r="228" spans="1:47" s="2" customFormat="1" ht="12">
      <c r="A228" s="39"/>
      <c r="B228" s="40"/>
      <c r="C228" s="41"/>
      <c r="D228" s="231" t="s">
        <v>162</v>
      </c>
      <c r="E228" s="41"/>
      <c r="F228" s="232" t="s">
        <v>490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162</v>
      </c>
      <c r="AU228" s="18" t="s">
        <v>84</v>
      </c>
    </row>
    <row r="229" spans="1:51" s="13" customFormat="1" ht="12">
      <c r="A229" s="13"/>
      <c r="B229" s="233"/>
      <c r="C229" s="234"/>
      <c r="D229" s="226" t="s">
        <v>164</v>
      </c>
      <c r="E229" s="235" t="s">
        <v>19</v>
      </c>
      <c r="F229" s="236" t="s">
        <v>584</v>
      </c>
      <c r="G229" s="234"/>
      <c r="H229" s="237">
        <v>17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164</v>
      </c>
      <c r="AU229" s="243" t="s">
        <v>84</v>
      </c>
      <c r="AV229" s="13" t="s">
        <v>84</v>
      </c>
      <c r="AW229" s="13" t="s">
        <v>35</v>
      </c>
      <c r="AX229" s="13" t="s">
        <v>77</v>
      </c>
      <c r="AY229" s="243" t="s">
        <v>152</v>
      </c>
    </row>
    <row r="230" spans="1:65" s="2" customFormat="1" ht="24.15" customHeight="1">
      <c r="A230" s="39"/>
      <c r="B230" s="40"/>
      <c r="C230" s="244" t="s">
        <v>296</v>
      </c>
      <c r="D230" s="244" t="s">
        <v>259</v>
      </c>
      <c r="E230" s="245" t="s">
        <v>492</v>
      </c>
      <c r="F230" s="246" t="s">
        <v>493</v>
      </c>
      <c r="G230" s="247" t="s">
        <v>157</v>
      </c>
      <c r="H230" s="248">
        <v>18.7</v>
      </c>
      <c r="I230" s="249"/>
      <c r="J230" s="250">
        <f>ROUND(I230*H230,2)</f>
        <v>0</v>
      </c>
      <c r="K230" s="246" t="s">
        <v>158</v>
      </c>
      <c r="L230" s="251"/>
      <c r="M230" s="252" t="s">
        <v>19</v>
      </c>
      <c r="N230" s="253" t="s">
        <v>45</v>
      </c>
      <c r="O230" s="85"/>
      <c r="P230" s="222">
        <f>O230*H230</f>
        <v>0</v>
      </c>
      <c r="Q230" s="222">
        <v>0.0192</v>
      </c>
      <c r="R230" s="222">
        <f>Q230*H230</f>
        <v>0.35903999999999997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262</v>
      </c>
      <c r="AT230" s="224" t="s">
        <v>259</v>
      </c>
      <c r="AU230" s="224" t="s">
        <v>84</v>
      </c>
      <c r="AY230" s="18" t="s">
        <v>152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84</v>
      </c>
      <c r="BK230" s="225">
        <f>ROUND(I230*H230,2)</f>
        <v>0</v>
      </c>
      <c r="BL230" s="18" t="s">
        <v>241</v>
      </c>
      <c r="BM230" s="224" t="s">
        <v>585</v>
      </c>
    </row>
    <row r="231" spans="1:47" s="2" customFormat="1" ht="12">
      <c r="A231" s="39"/>
      <c r="B231" s="40"/>
      <c r="C231" s="41"/>
      <c r="D231" s="226" t="s">
        <v>160</v>
      </c>
      <c r="E231" s="41"/>
      <c r="F231" s="227" t="s">
        <v>493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160</v>
      </c>
      <c r="AU231" s="18" t="s">
        <v>84</v>
      </c>
    </row>
    <row r="232" spans="1:47" s="2" customFormat="1" ht="12">
      <c r="A232" s="39"/>
      <c r="B232" s="40"/>
      <c r="C232" s="41"/>
      <c r="D232" s="231" t="s">
        <v>162</v>
      </c>
      <c r="E232" s="41"/>
      <c r="F232" s="232" t="s">
        <v>495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162</v>
      </c>
      <c r="AU232" s="18" t="s">
        <v>84</v>
      </c>
    </row>
    <row r="233" spans="1:51" s="13" customFormat="1" ht="12">
      <c r="A233" s="13"/>
      <c r="B233" s="233"/>
      <c r="C233" s="234"/>
      <c r="D233" s="226" t="s">
        <v>164</v>
      </c>
      <c r="E233" s="234"/>
      <c r="F233" s="236" t="s">
        <v>586</v>
      </c>
      <c r="G233" s="234"/>
      <c r="H233" s="237">
        <v>18.7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164</v>
      </c>
      <c r="AU233" s="243" t="s">
        <v>84</v>
      </c>
      <c r="AV233" s="13" t="s">
        <v>84</v>
      </c>
      <c r="AW233" s="13" t="s">
        <v>4</v>
      </c>
      <c r="AX233" s="13" t="s">
        <v>77</v>
      </c>
      <c r="AY233" s="243" t="s">
        <v>152</v>
      </c>
    </row>
    <row r="234" spans="1:65" s="2" customFormat="1" ht="16.5" customHeight="1">
      <c r="A234" s="39"/>
      <c r="B234" s="40"/>
      <c r="C234" s="213" t="s">
        <v>302</v>
      </c>
      <c r="D234" s="213" t="s">
        <v>154</v>
      </c>
      <c r="E234" s="214" t="s">
        <v>497</v>
      </c>
      <c r="F234" s="215" t="s">
        <v>498</v>
      </c>
      <c r="G234" s="216" t="s">
        <v>157</v>
      </c>
      <c r="H234" s="217">
        <v>17</v>
      </c>
      <c r="I234" s="218"/>
      <c r="J234" s="219">
        <f>ROUND(I234*H234,2)</f>
        <v>0</v>
      </c>
      <c r="K234" s="215" t="s">
        <v>158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0.0353</v>
      </c>
      <c r="T234" s="223">
        <f>S234*H234</f>
        <v>0.6001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241</v>
      </c>
      <c r="AT234" s="224" t="s">
        <v>154</v>
      </c>
      <c r="AU234" s="224" t="s">
        <v>84</v>
      </c>
      <c r="AY234" s="18" t="s">
        <v>152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84</v>
      </c>
      <c r="BK234" s="225">
        <f>ROUND(I234*H234,2)</f>
        <v>0</v>
      </c>
      <c r="BL234" s="18" t="s">
        <v>241</v>
      </c>
      <c r="BM234" s="224" t="s">
        <v>587</v>
      </c>
    </row>
    <row r="235" spans="1:47" s="2" customFormat="1" ht="12">
      <c r="A235" s="39"/>
      <c r="B235" s="40"/>
      <c r="C235" s="41"/>
      <c r="D235" s="226" t="s">
        <v>160</v>
      </c>
      <c r="E235" s="41"/>
      <c r="F235" s="227" t="s">
        <v>498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160</v>
      </c>
      <c r="AU235" s="18" t="s">
        <v>84</v>
      </c>
    </row>
    <row r="236" spans="1:47" s="2" customFormat="1" ht="12">
      <c r="A236" s="39"/>
      <c r="B236" s="40"/>
      <c r="C236" s="41"/>
      <c r="D236" s="231" t="s">
        <v>162</v>
      </c>
      <c r="E236" s="41"/>
      <c r="F236" s="232" t="s">
        <v>500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162</v>
      </c>
      <c r="AU236" s="18" t="s">
        <v>84</v>
      </c>
    </row>
    <row r="237" spans="1:51" s="13" customFormat="1" ht="12">
      <c r="A237" s="13"/>
      <c r="B237" s="233"/>
      <c r="C237" s="234"/>
      <c r="D237" s="226" t="s">
        <v>164</v>
      </c>
      <c r="E237" s="235" t="s">
        <v>19</v>
      </c>
      <c r="F237" s="236" t="s">
        <v>584</v>
      </c>
      <c r="G237" s="234"/>
      <c r="H237" s="237">
        <v>17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164</v>
      </c>
      <c r="AU237" s="243" t="s">
        <v>84</v>
      </c>
      <c r="AV237" s="13" t="s">
        <v>84</v>
      </c>
      <c r="AW237" s="13" t="s">
        <v>35</v>
      </c>
      <c r="AX237" s="13" t="s">
        <v>77</v>
      </c>
      <c r="AY237" s="243" t="s">
        <v>152</v>
      </c>
    </row>
    <row r="238" spans="1:65" s="2" customFormat="1" ht="16.5" customHeight="1">
      <c r="A238" s="39"/>
      <c r="B238" s="40"/>
      <c r="C238" s="213" t="s">
        <v>308</v>
      </c>
      <c r="D238" s="213" t="s">
        <v>154</v>
      </c>
      <c r="E238" s="214" t="s">
        <v>501</v>
      </c>
      <c r="F238" s="215" t="s">
        <v>502</v>
      </c>
      <c r="G238" s="216" t="s">
        <v>157</v>
      </c>
      <c r="H238" s="217">
        <v>17</v>
      </c>
      <c r="I238" s="218"/>
      <c r="J238" s="219">
        <f>ROUND(I238*H238,2)</f>
        <v>0</v>
      </c>
      <c r="K238" s="215" t="s">
        <v>158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0.0015</v>
      </c>
      <c r="R238" s="222">
        <f>Q238*H238</f>
        <v>0.025500000000000002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241</v>
      </c>
      <c r="AT238" s="224" t="s">
        <v>154</v>
      </c>
      <c r="AU238" s="224" t="s">
        <v>84</v>
      </c>
      <c r="AY238" s="18" t="s">
        <v>152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84</v>
      </c>
      <c r="BK238" s="225">
        <f>ROUND(I238*H238,2)</f>
        <v>0</v>
      </c>
      <c r="BL238" s="18" t="s">
        <v>241</v>
      </c>
      <c r="BM238" s="224" t="s">
        <v>588</v>
      </c>
    </row>
    <row r="239" spans="1:47" s="2" customFormat="1" ht="12">
      <c r="A239" s="39"/>
      <c r="B239" s="40"/>
      <c r="C239" s="41"/>
      <c r="D239" s="226" t="s">
        <v>160</v>
      </c>
      <c r="E239" s="41"/>
      <c r="F239" s="227" t="s">
        <v>504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160</v>
      </c>
      <c r="AU239" s="18" t="s">
        <v>84</v>
      </c>
    </row>
    <row r="240" spans="1:47" s="2" customFormat="1" ht="12">
      <c r="A240" s="39"/>
      <c r="B240" s="40"/>
      <c r="C240" s="41"/>
      <c r="D240" s="231" t="s">
        <v>162</v>
      </c>
      <c r="E240" s="41"/>
      <c r="F240" s="232" t="s">
        <v>505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162</v>
      </c>
      <c r="AU240" s="18" t="s">
        <v>84</v>
      </c>
    </row>
    <row r="241" spans="1:51" s="13" customFormat="1" ht="12">
      <c r="A241" s="13"/>
      <c r="B241" s="233"/>
      <c r="C241" s="234"/>
      <c r="D241" s="226" t="s">
        <v>164</v>
      </c>
      <c r="E241" s="235" t="s">
        <v>19</v>
      </c>
      <c r="F241" s="236" t="s">
        <v>584</v>
      </c>
      <c r="G241" s="234"/>
      <c r="H241" s="237">
        <v>17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164</v>
      </c>
      <c r="AU241" s="243" t="s">
        <v>84</v>
      </c>
      <c r="AV241" s="13" t="s">
        <v>84</v>
      </c>
      <c r="AW241" s="13" t="s">
        <v>35</v>
      </c>
      <c r="AX241" s="13" t="s">
        <v>77</v>
      </c>
      <c r="AY241" s="243" t="s">
        <v>152</v>
      </c>
    </row>
    <row r="242" spans="1:65" s="2" customFormat="1" ht="16.5" customHeight="1">
      <c r="A242" s="39"/>
      <c r="B242" s="40"/>
      <c r="C242" s="213" t="s">
        <v>314</v>
      </c>
      <c r="D242" s="213" t="s">
        <v>154</v>
      </c>
      <c r="E242" s="214" t="s">
        <v>506</v>
      </c>
      <c r="F242" s="215" t="s">
        <v>507</v>
      </c>
      <c r="G242" s="216" t="s">
        <v>206</v>
      </c>
      <c r="H242" s="217">
        <v>0.49164</v>
      </c>
      <c r="I242" s="218"/>
      <c r="J242" s="219">
        <f>ROUND(I242*H242,2)</f>
        <v>0</v>
      </c>
      <c r="K242" s="215" t="s">
        <v>158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241</v>
      </c>
      <c r="AT242" s="224" t="s">
        <v>154</v>
      </c>
      <c r="AU242" s="224" t="s">
        <v>84</v>
      </c>
      <c r="AY242" s="18" t="s">
        <v>152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84</v>
      </c>
      <c r="BK242" s="225">
        <f>ROUND(I242*H242,2)</f>
        <v>0</v>
      </c>
      <c r="BL242" s="18" t="s">
        <v>241</v>
      </c>
      <c r="BM242" s="224" t="s">
        <v>589</v>
      </c>
    </row>
    <row r="243" spans="1:47" s="2" customFormat="1" ht="12">
      <c r="A243" s="39"/>
      <c r="B243" s="40"/>
      <c r="C243" s="41"/>
      <c r="D243" s="226" t="s">
        <v>160</v>
      </c>
      <c r="E243" s="41"/>
      <c r="F243" s="227" t="s">
        <v>509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160</v>
      </c>
      <c r="AU243" s="18" t="s">
        <v>84</v>
      </c>
    </row>
    <row r="244" spans="1:47" s="2" customFormat="1" ht="12">
      <c r="A244" s="39"/>
      <c r="B244" s="40"/>
      <c r="C244" s="41"/>
      <c r="D244" s="231" t="s">
        <v>162</v>
      </c>
      <c r="E244" s="41"/>
      <c r="F244" s="232" t="s">
        <v>510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162</v>
      </c>
      <c r="AU244" s="18" t="s">
        <v>84</v>
      </c>
    </row>
    <row r="245" spans="1:65" s="2" customFormat="1" ht="16.5" customHeight="1">
      <c r="A245" s="39"/>
      <c r="B245" s="40"/>
      <c r="C245" s="213" t="s">
        <v>322</v>
      </c>
      <c r="D245" s="213" t="s">
        <v>154</v>
      </c>
      <c r="E245" s="214" t="s">
        <v>511</v>
      </c>
      <c r="F245" s="215" t="s">
        <v>512</v>
      </c>
      <c r="G245" s="216" t="s">
        <v>206</v>
      </c>
      <c r="H245" s="217">
        <v>0.49164</v>
      </c>
      <c r="I245" s="218"/>
      <c r="J245" s="219">
        <f>ROUND(I245*H245,2)</f>
        <v>0</v>
      </c>
      <c r="K245" s="215" t="s">
        <v>158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241</v>
      </c>
      <c r="AT245" s="224" t="s">
        <v>154</v>
      </c>
      <c r="AU245" s="224" t="s">
        <v>84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84</v>
      </c>
      <c r="BK245" s="225">
        <f>ROUND(I245*H245,2)</f>
        <v>0</v>
      </c>
      <c r="BL245" s="18" t="s">
        <v>241</v>
      </c>
      <c r="BM245" s="224" t="s">
        <v>590</v>
      </c>
    </row>
    <row r="246" spans="1:47" s="2" customFormat="1" ht="12">
      <c r="A246" s="39"/>
      <c r="B246" s="40"/>
      <c r="C246" s="41"/>
      <c r="D246" s="226" t="s">
        <v>160</v>
      </c>
      <c r="E246" s="41"/>
      <c r="F246" s="227" t="s">
        <v>514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160</v>
      </c>
      <c r="AU246" s="18" t="s">
        <v>84</v>
      </c>
    </row>
    <row r="247" spans="1:47" s="2" customFormat="1" ht="12">
      <c r="A247" s="39"/>
      <c r="B247" s="40"/>
      <c r="C247" s="41"/>
      <c r="D247" s="231" t="s">
        <v>162</v>
      </c>
      <c r="E247" s="41"/>
      <c r="F247" s="232" t="s">
        <v>515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162</v>
      </c>
      <c r="AU247" s="18" t="s">
        <v>84</v>
      </c>
    </row>
    <row r="248" spans="1:63" s="12" customFormat="1" ht="22.8" customHeight="1">
      <c r="A248" s="12"/>
      <c r="B248" s="197"/>
      <c r="C248" s="198"/>
      <c r="D248" s="199" t="s">
        <v>72</v>
      </c>
      <c r="E248" s="211" t="s">
        <v>276</v>
      </c>
      <c r="F248" s="211" t="s">
        <v>277</v>
      </c>
      <c r="G248" s="198"/>
      <c r="H248" s="198"/>
      <c r="I248" s="201"/>
      <c r="J248" s="212">
        <f>BK248</f>
        <v>0</v>
      </c>
      <c r="K248" s="198"/>
      <c r="L248" s="203"/>
      <c r="M248" s="204"/>
      <c r="N248" s="205"/>
      <c r="O248" s="205"/>
      <c r="P248" s="206">
        <f>SUM(P249:P252)</f>
        <v>0</v>
      </c>
      <c r="Q248" s="205"/>
      <c r="R248" s="206">
        <f>SUM(R249:R252)</f>
        <v>0.013159999999999998</v>
      </c>
      <c r="S248" s="205"/>
      <c r="T248" s="207">
        <f>SUM(T249:T252)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84</v>
      </c>
      <c r="AT248" s="209" t="s">
        <v>72</v>
      </c>
      <c r="AU248" s="209" t="s">
        <v>77</v>
      </c>
      <c r="AY248" s="208" t="s">
        <v>152</v>
      </c>
      <c r="BK248" s="210">
        <f>SUM(BK249:BK252)</f>
        <v>0</v>
      </c>
    </row>
    <row r="249" spans="1:65" s="2" customFormat="1" ht="16.5" customHeight="1">
      <c r="A249" s="39"/>
      <c r="B249" s="40"/>
      <c r="C249" s="213" t="s">
        <v>330</v>
      </c>
      <c r="D249" s="213" t="s">
        <v>154</v>
      </c>
      <c r="E249" s="214" t="s">
        <v>279</v>
      </c>
      <c r="F249" s="215" t="s">
        <v>280</v>
      </c>
      <c r="G249" s="216" t="s">
        <v>281</v>
      </c>
      <c r="H249" s="217">
        <v>54</v>
      </c>
      <c r="I249" s="218"/>
      <c r="J249" s="219">
        <f>ROUND(I249*H249,2)</f>
        <v>0</v>
      </c>
      <c r="K249" s="215" t="s">
        <v>19</v>
      </c>
      <c r="L249" s="45"/>
      <c r="M249" s="220" t="s">
        <v>19</v>
      </c>
      <c r="N249" s="221" t="s">
        <v>45</v>
      </c>
      <c r="O249" s="85"/>
      <c r="P249" s="222">
        <f>O249*H249</f>
        <v>0</v>
      </c>
      <c r="Q249" s="222">
        <v>0.00014</v>
      </c>
      <c r="R249" s="222">
        <f>Q249*H249</f>
        <v>0.007559999999999999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241</v>
      </c>
      <c r="AT249" s="224" t="s">
        <v>154</v>
      </c>
      <c r="AU249" s="224" t="s">
        <v>84</v>
      </c>
      <c r="AY249" s="18" t="s">
        <v>152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84</v>
      </c>
      <c r="BK249" s="225">
        <f>ROUND(I249*H249,2)</f>
        <v>0</v>
      </c>
      <c r="BL249" s="18" t="s">
        <v>241</v>
      </c>
      <c r="BM249" s="224" t="s">
        <v>591</v>
      </c>
    </row>
    <row r="250" spans="1:47" s="2" customFormat="1" ht="12">
      <c r="A250" s="39"/>
      <c r="B250" s="40"/>
      <c r="C250" s="41"/>
      <c r="D250" s="226" t="s">
        <v>160</v>
      </c>
      <c r="E250" s="41"/>
      <c r="F250" s="227" t="s">
        <v>283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160</v>
      </c>
      <c r="AU250" s="18" t="s">
        <v>84</v>
      </c>
    </row>
    <row r="251" spans="1:65" s="2" customFormat="1" ht="16.5" customHeight="1">
      <c r="A251" s="39"/>
      <c r="B251" s="40"/>
      <c r="C251" s="213" t="s">
        <v>339</v>
      </c>
      <c r="D251" s="213" t="s">
        <v>154</v>
      </c>
      <c r="E251" s="214" t="s">
        <v>285</v>
      </c>
      <c r="F251" s="215" t="s">
        <v>286</v>
      </c>
      <c r="G251" s="216" t="s">
        <v>281</v>
      </c>
      <c r="H251" s="217">
        <v>40</v>
      </c>
      <c r="I251" s="218"/>
      <c r="J251" s="219">
        <f>ROUND(I251*H251,2)</f>
        <v>0</v>
      </c>
      <c r="K251" s="215" t="s">
        <v>19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0.00014</v>
      </c>
      <c r="R251" s="222">
        <f>Q251*H251</f>
        <v>0.005599999999999999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241</v>
      </c>
      <c r="AT251" s="224" t="s">
        <v>154</v>
      </c>
      <c r="AU251" s="224" t="s">
        <v>84</v>
      </c>
      <c r="AY251" s="18" t="s">
        <v>152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84</v>
      </c>
      <c r="BK251" s="225">
        <f>ROUND(I251*H251,2)</f>
        <v>0</v>
      </c>
      <c r="BL251" s="18" t="s">
        <v>241</v>
      </c>
      <c r="BM251" s="224" t="s">
        <v>592</v>
      </c>
    </row>
    <row r="252" spans="1:47" s="2" customFormat="1" ht="12">
      <c r="A252" s="39"/>
      <c r="B252" s="40"/>
      <c r="C252" s="41"/>
      <c r="D252" s="226" t="s">
        <v>160</v>
      </c>
      <c r="E252" s="41"/>
      <c r="F252" s="227" t="s">
        <v>283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160</v>
      </c>
      <c r="AU252" s="18" t="s">
        <v>84</v>
      </c>
    </row>
    <row r="253" spans="1:63" s="12" customFormat="1" ht="22.8" customHeight="1">
      <c r="A253" s="12"/>
      <c r="B253" s="197"/>
      <c r="C253" s="198"/>
      <c r="D253" s="199" t="s">
        <v>72</v>
      </c>
      <c r="E253" s="211" t="s">
        <v>288</v>
      </c>
      <c r="F253" s="211" t="s">
        <v>289</v>
      </c>
      <c r="G253" s="198"/>
      <c r="H253" s="198"/>
      <c r="I253" s="201"/>
      <c r="J253" s="212">
        <f>BK253</f>
        <v>0</v>
      </c>
      <c r="K253" s="198"/>
      <c r="L253" s="203"/>
      <c r="M253" s="204"/>
      <c r="N253" s="205"/>
      <c r="O253" s="205"/>
      <c r="P253" s="206">
        <f>SUM(P254:P284)</f>
        <v>0</v>
      </c>
      <c r="Q253" s="205"/>
      <c r="R253" s="206">
        <f>SUM(R254:R284)</f>
        <v>3.5075514000000005</v>
      </c>
      <c r="S253" s="205"/>
      <c r="T253" s="207">
        <f>SUM(T254:T284)</f>
        <v>0.095500305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8" t="s">
        <v>84</v>
      </c>
      <c r="AT253" s="209" t="s">
        <v>72</v>
      </c>
      <c r="AU253" s="209" t="s">
        <v>77</v>
      </c>
      <c r="AY253" s="208" t="s">
        <v>152</v>
      </c>
      <c r="BK253" s="210">
        <f>SUM(BK254:BK284)</f>
        <v>0</v>
      </c>
    </row>
    <row r="254" spans="1:65" s="2" customFormat="1" ht="16.5" customHeight="1">
      <c r="A254" s="39"/>
      <c r="B254" s="40"/>
      <c r="C254" s="213" t="s">
        <v>348</v>
      </c>
      <c r="D254" s="213" t="s">
        <v>154</v>
      </c>
      <c r="E254" s="214" t="s">
        <v>291</v>
      </c>
      <c r="F254" s="215" t="s">
        <v>292</v>
      </c>
      <c r="G254" s="216" t="s">
        <v>157</v>
      </c>
      <c r="H254" s="217">
        <v>308.0655</v>
      </c>
      <c r="I254" s="218"/>
      <c r="J254" s="219">
        <f>ROUND(I254*H254,2)</f>
        <v>0</v>
      </c>
      <c r="K254" s="215" t="s">
        <v>158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0.001</v>
      </c>
      <c r="R254" s="222">
        <f>Q254*H254</f>
        <v>0.3080655</v>
      </c>
      <c r="S254" s="222">
        <v>0.00031</v>
      </c>
      <c r="T254" s="223">
        <f>S254*H254</f>
        <v>0.095500305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241</v>
      </c>
      <c r="AT254" s="224" t="s">
        <v>154</v>
      </c>
      <c r="AU254" s="224" t="s">
        <v>84</v>
      </c>
      <c r="AY254" s="18" t="s">
        <v>152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84</v>
      </c>
      <c r="BK254" s="225">
        <f>ROUND(I254*H254,2)</f>
        <v>0</v>
      </c>
      <c r="BL254" s="18" t="s">
        <v>241</v>
      </c>
      <c r="BM254" s="224" t="s">
        <v>593</v>
      </c>
    </row>
    <row r="255" spans="1:47" s="2" customFormat="1" ht="12">
      <c r="A255" s="39"/>
      <c r="B255" s="40"/>
      <c r="C255" s="41"/>
      <c r="D255" s="226" t="s">
        <v>160</v>
      </c>
      <c r="E255" s="41"/>
      <c r="F255" s="227" t="s">
        <v>294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160</v>
      </c>
      <c r="AU255" s="18" t="s">
        <v>84</v>
      </c>
    </row>
    <row r="256" spans="1:47" s="2" customFormat="1" ht="12">
      <c r="A256" s="39"/>
      <c r="B256" s="40"/>
      <c r="C256" s="41"/>
      <c r="D256" s="231" t="s">
        <v>162</v>
      </c>
      <c r="E256" s="41"/>
      <c r="F256" s="232" t="s">
        <v>295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162</v>
      </c>
      <c r="AU256" s="18" t="s">
        <v>84</v>
      </c>
    </row>
    <row r="257" spans="1:51" s="13" customFormat="1" ht="12">
      <c r="A257" s="13"/>
      <c r="B257" s="233"/>
      <c r="C257" s="234"/>
      <c r="D257" s="226" t="s">
        <v>164</v>
      </c>
      <c r="E257" s="235" t="s">
        <v>19</v>
      </c>
      <c r="F257" s="236" t="s">
        <v>519</v>
      </c>
      <c r="G257" s="234"/>
      <c r="H257" s="237">
        <v>308.0655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164</v>
      </c>
      <c r="AU257" s="243" t="s">
        <v>84</v>
      </c>
      <c r="AV257" s="13" t="s">
        <v>84</v>
      </c>
      <c r="AW257" s="13" t="s">
        <v>35</v>
      </c>
      <c r="AX257" s="13" t="s">
        <v>77</v>
      </c>
      <c r="AY257" s="243" t="s">
        <v>152</v>
      </c>
    </row>
    <row r="258" spans="1:65" s="2" customFormat="1" ht="21.75" customHeight="1">
      <c r="A258" s="39"/>
      <c r="B258" s="40"/>
      <c r="C258" s="213" t="s">
        <v>520</v>
      </c>
      <c r="D258" s="213" t="s">
        <v>154</v>
      </c>
      <c r="E258" s="214" t="s">
        <v>297</v>
      </c>
      <c r="F258" s="215" t="s">
        <v>298</v>
      </c>
      <c r="G258" s="216" t="s">
        <v>254</v>
      </c>
      <c r="H258" s="217">
        <v>20</v>
      </c>
      <c r="I258" s="218"/>
      <c r="J258" s="219">
        <f>ROUND(I258*H258,2)</f>
        <v>0</v>
      </c>
      <c r="K258" s="215" t="s">
        <v>158</v>
      </c>
      <c r="L258" s="45"/>
      <c r="M258" s="220" t="s">
        <v>19</v>
      </c>
      <c r="N258" s="221" t="s">
        <v>45</v>
      </c>
      <c r="O258" s="85"/>
      <c r="P258" s="222">
        <f>O258*H258</f>
        <v>0</v>
      </c>
      <c r="Q258" s="222">
        <v>0.00048</v>
      </c>
      <c r="R258" s="222">
        <f>Q258*H258</f>
        <v>0.009600000000000001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241</v>
      </c>
      <c r="AT258" s="224" t="s">
        <v>154</v>
      </c>
      <c r="AU258" s="224" t="s">
        <v>84</v>
      </c>
      <c r="AY258" s="18" t="s">
        <v>152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84</v>
      </c>
      <c r="BK258" s="225">
        <f>ROUND(I258*H258,2)</f>
        <v>0</v>
      </c>
      <c r="BL258" s="18" t="s">
        <v>241</v>
      </c>
      <c r="BM258" s="224" t="s">
        <v>594</v>
      </c>
    </row>
    <row r="259" spans="1:47" s="2" customFormat="1" ht="12">
      <c r="A259" s="39"/>
      <c r="B259" s="40"/>
      <c r="C259" s="41"/>
      <c r="D259" s="226" t="s">
        <v>160</v>
      </c>
      <c r="E259" s="41"/>
      <c r="F259" s="227" t="s">
        <v>300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160</v>
      </c>
      <c r="AU259" s="18" t="s">
        <v>84</v>
      </c>
    </row>
    <row r="260" spans="1:47" s="2" customFormat="1" ht="12">
      <c r="A260" s="39"/>
      <c r="B260" s="40"/>
      <c r="C260" s="41"/>
      <c r="D260" s="231" t="s">
        <v>162</v>
      </c>
      <c r="E260" s="41"/>
      <c r="F260" s="232" t="s">
        <v>301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162</v>
      </c>
      <c r="AU260" s="18" t="s">
        <v>84</v>
      </c>
    </row>
    <row r="261" spans="1:65" s="2" customFormat="1" ht="21.75" customHeight="1">
      <c r="A261" s="39"/>
      <c r="B261" s="40"/>
      <c r="C261" s="213" t="s">
        <v>522</v>
      </c>
      <c r="D261" s="213" t="s">
        <v>154</v>
      </c>
      <c r="E261" s="214" t="s">
        <v>303</v>
      </c>
      <c r="F261" s="215" t="s">
        <v>304</v>
      </c>
      <c r="G261" s="216" t="s">
        <v>254</v>
      </c>
      <c r="H261" s="217">
        <v>20</v>
      </c>
      <c r="I261" s="218"/>
      <c r="J261" s="219">
        <f>ROUND(I261*H261,2)</f>
        <v>0</v>
      </c>
      <c r="K261" s="215" t="s">
        <v>158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0.0024</v>
      </c>
      <c r="R261" s="222">
        <f>Q261*H261</f>
        <v>0.047999999999999994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241</v>
      </c>
      <c r="AT261" s="224" t="s">
        <v>154</v>
      </c>
      <c r="AU261" s="224" t="s">
        <v>84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84</v>
      </c>
      <c r="BK261" s="225">
        <f>ROUND(I261*H261,2)</f>
        <v>0</v>
      </c>
      <c r="BL261" s="18" t="s">
        <v>241</v>
      </c>
      <c r="BM261" s="224" t="s">
        <v>595</v>
      </c>
    </row>
    <row r="262" spans="1:47" s="2" customFormat="1" ht="12">
      <c r="A262" s="39"/>
      <c r="B262" s="40"/>
      <c r="C262" s="41"/>
      <c r="D262" s="226" t="s">
        <v>160</v>
      </c>
      <c r="E262" s="41"/>
      <c r="F262" s="227" t="s">
        <v>306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160</v>
      </c>
      <c r="AU262" s="18" t="s">
        <v>84</v>
      </c>
    </row>
    <row r="263" spans="1:47" s="2" customFormat="1" ht="12">
      <c r="A263" s="39"/>
      <c r="B263" s="40"/>
      <c r="C263" s="41"/>
      <c r="D263" s="231" t="s">
        <v>162</v>
      </c>
      <c r="E263" s="41"/>
      <c r="F263" s="232" t="s">
        <v>307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162</v>
      </c>
      <c r="AU263" s="18" t="s">
        <v>84</v>
      </c>
    </row>
    <row r="264" spans="1:65" s="2" customFormat="1" ht="21.75" customHeight="1">
      <c r="A264" s="39"/>
      <c r="B264" s="40"/>
      <c r="C264" s="213" t="s">
        <v>524</v>
      </c>
      <c r="D264" s="213" t="s">
        <v>154</v>
      </c>
      <c r="E264" s="214" t="s">
        <v>309</v>
      </c>
      <c r="F264" s="215" t="s">
        <v>310</v>
      </c>
      <c r="G264" s="216" t="s">
        <v>254</v>
      </c>
      <c r="H264" s="217">
        <v>20</v>
      </c>
      <c r="I264" s="218"/>
      <c r="J264" s="219">
        <f>ROUND(I264*H264,2)</f>
        <v>0</v>
      </c>
      <c r="K264" s="215" t="s">
        <v>158</v>
      </c>
      <c r="L264" s="45"/>
      <c r="M264" s="220" t="s">
        <v>19</v>
      </c>
      <c r="N264" s="221" t="s">
        <v>45</v>
      </c>
      <c r="O264" s="85"/>
      <c r="P264" s="222">
        <f>O264*H264</f>
        <v>0</v>
      </c>
      <c r="Q264" s="222">
        <v>0.0048</v>
      </c>
      <c r="R264" s="222">
        <f>Q264*H264</f>
        <v>0.09599999999999999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241</v>
      </c>
      <c r="AT264" s="224" t="s">
        <v>154</v>
      </c>
      <c r="AU264" s="224" t="s">
        <v>84</v>
      </c>
      <c r="AY264" s="18" t="s">
        <v>152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84</v>
      </c>
      <c r="BK264" s="225">
        <f>ROUND(I264*H264,2)</f>
        <v>0</v>
      </c>
      <c r="BL264" s="18" t="s">
        <v>241</v>
      </c>
      <c r="BM264" s="224" t="s">
        <v>596</v>
      </c>
    </row>
    <row r="265" spans="1:47" s="2" customFormat="1" ht="12">
      <c r="A265" s="39"/>
      <c r="B265" s="40"/>
      <c r="C265" s="41"/>
      <c r="D265" s="226" t="s">
        <v>160</v>
      </c>
      <c r="E265" s="41"/>
      <c r="F265" s="227" t="s">
        <v>312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160</v>
      </c>
      <c r="AU265" s="18" t="s">
        <v>84</v>
      </c>
    </row>
    <row r="266" spans="1:47" s="2" customFormat="1" ht="12">
      <c r="A266" s="39"/>
      <c r="B266" s="40"/>
      <c r="C266" s="41"/>
      <c r="D266" s="231" t="s">
        <v>162</v>
      </c>
      <c r="E266" s="41"/>
      <c r="F266" s="232" t="s">
        <v>313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162</v>
      </c>
      <c r="AU266" s="18" t="s">
        <v>84</v>
      </c>
    </row>
    <row r="267" spans="1:65" s="2" customFormat="1" ht="21.75" customHeight="1">
      <c r="A267" s="39"/>
      <c r="B267" s="40"/>
      <c r="C267" s="213" t="s">
        <v>526</v>
      </c>
      <c r="D267" s="213" t="s">
        <v>154</v>
      </c>
      <c r="E267" s="214" t="s">
        <v>315</v>
      </c>
      <c r="F267" s="215" t="s">
        <v>316</v>
      </c>
      <c r="G267" s="216" t="s">
        <v>157</v>
      </c>
      <c r="H267" s="217">
        <v>6161.31</v>
      </c>
      <c r="I267" s="218"/>
      <c r="J267" s="219">
        <f>ROUND(I267*H267,2)</f>
        <v>0</v>
      </c>
      <c r="K267" s="215" t="s">
        <v>158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0.0002</v>
      </c>
      <c r="R267" s="222">
        <f>Q267*H267</f>
        <v>1.2322620000000002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241</v>
      </c>
      <c r="AT267" s="224" t="s">
        <v>154</v>
      </c>
      <c r="AU267" s="224" t="s">
        <v>84</v>
      </c>
      <c r="AY267" s="18" t="s">
        <v>152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84</v>
      </c>
      <c r="BK267" s="225">
        <f>ROUND(I267*H267,2)</f>
        <v>0</v>
      </c>
      <c r="BL267" s="18" t="s">
        <v>241</v>
      </c>
      <c r="BM267" s="224" t="s">
        <v>597</v>
      </c>
    </row>
    <row r="268" spans="1:47" s="2" customFormat="1" ht="12">
      <c r="A268" s="39"/>
      <c r="B268" s="40"/>
      <c r="C268" s="41"/>
      <c r="D268" s="226" t="s">
        <v>160</v>
      </c>
      <c r="E268" s="41"/>
      <c r="F268" s="227" t="s">
        <v>318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160</v>
      </c>
      <c r="AU268" s="18" t="s">
        <v>84</v>
      </c>
    </row>
    <row r="269" spans="1:47" s="2" customFormat="1" ht="12">
      <c r="A269" s="39"/>
      <c r="B269" s="40"/>
      <c r="C269" s="41"/>
      <c r="D269" s="231" t="s">
        <v>162</v>
      </c>
      <c r="E269" s="41"/>
      <c r="F269" s="232" t="s">
        <v>319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162</v>
      </c>
      <c r="AU269" s="18" t="s">
        <v>84</v>
      </c>
    </row>
    <row r="270" spans="1:51" s="13" customFormat="1" ht="12">
      <c r="A270" s="13"/>
      <c r="B270" s="233"/>
      <c r="C270" s="234"/>
      <c r="D270" s="226" t="s">
        <v>164</v>
      </c>
      <c r="E270" s="235" t="s">
        <v>19</v>
      </c>
      <c r="F270" s="236" t="s">
        <v>528</v>
      </c>
      <c r="G270" s="234"/>
      <c r="H270" s="237">
        <v>4171.6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164</v>
      </c>
      <c r="AU270" s="243" t="s">
        <v>84</v>
      </c>
      <c r="AV270" s="13" t="s">
        <v>84</v>
      </c>
      <c r="AW270" s="13" t="s">
        <v>35</v>
      </c>
      <c r="AX270" s="13" t="s">
        <v>73</v>
      </c>
      <c r="AY270" s="243" t="s">
        <v>152</v>
      </c>
    </row>
    <row r="271" spans="1:51" s="13" customFormat="1" ht="12">
      <c r="A271" s="13"/>
      <c r="B271" s="233"/>
      <c r="C271" s="234"/>
      <c r="D271" s="226" t="s">
        <v>164</v>
      </c>
      <c r="E271" s="235" t="s">
        <v>19</v>
      </c>
      <c r="F271" s="236" t="s">
        <v>529</v>
      </c>
      <c r="G271" s="234"/>
      <c r="H271" s="237">
        <v>140.8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164</v>
      </c>
      <c r="AU271" s="243" t="s">
        <v>84</v>
      </c>
      <c r="AV271" s="13" t="s">
        <v>84</v>
      </c>
      <c r="AW271" s="13" t="s">
        <v>35</v>
      </c>
      <c r="AX271" s="13" t="s">
        <v>73</v>
      </c>
      <c r="AY271" s="243" t="s">
        <v>152</v>
      </c>
    </row>
    <row r="272" spans="1:51" s="13" customFormat="1" ht="12">
      <c r="A272" s="13"/>
      <c r="B272" s="233"/>
      <c r="C272" s="234"/>
      <c r="D272" s="226" t="s">
        <v>164</v>
      </c>
      <c r="E272" s="235" t="s">
        <v>19</v>
      </c>
      <c r="F272" s="236" t="s">
        <v>530</v>
      </c>
      <c r="G272" s="234"/>
      <c r="H272" s="237">
        <v>1848.91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164</v>
      </c>
      <c r="AU272" s="243" t="s">
        <v>84</v>
      </c>
      <c r="AV272" s="13" t="s">
        <v>84</v>
      </c>
      <c r="AW272" s="13" t="s">
        <v>35</v>
      </c>
      <c r="AX272" s="13" t="s">
        <v>73</v>
      </c>
      <c r="AY272" s="243" t="s">
        <v>152</v>
      </c>
    </row>
    <row r="273" spans="1:51" s="14" customFormat="1" ht="12">
      <c r="A273" s="14"/>
      <c r="B273" s="254"/>
      <c r="C273" s="255"/>
      <c r="D273" s="226" t="s">
        <v>164</v>
      </c>
      <c r="E273" s="256" t="s">
        <v>19</v>
      </c>
      <c r="F273" s="257" t="s">
        <v>321</v>
      </c>
      <c r="G273" s="255"/>
      <c r="H273" s="258">
        <v>6161.31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4" t="s">
        <v>164</v>
      </c>
      <c r="AU273" s="264" t="s">
        <v>84</v>
      </c>
      <c r="AV273" s="14" t="s">
        <v>91</v>
      </c>
      <c r="AW273" s="14" t="s">
        <v>35</v>
      </c>
      <c r="AX273" s="14" t="s">
        <v>77</v>
      </c>
      <c r="AY273" s="264" t="s">
        <v>152</v>
      </c>
    </row>
    <row r="274" spans="1:65" s="2" customFormat="1" ht="21.75" customHeight="1">
      <c r="A274" s="39"/>
      <c r="B274" s="40"/>
      <c r="C274" s="213" t="s">
        <v>531</v>
      </c>
      <c r="D274" s="213" t="s">
        <v>154</v>
      </c>
      <c r="E274" s="214" t="s">
        <v>323</v>
      </c>
      <c r="F274" s="215" t="s">
        <v>324</v>
      </c>
      <c r="G274" s="216" t="s">
        <v>157</v>
      </c>
      <c r="H274" s="217">
        <v>6161.31</v>
      </c>
      <c r="I274" s="218"/>
      <c r="J274" s="219">
        <f>ROUND(I274*H274,2)</f>
        <v>0</v>
      </c>
      <c r="K274" s="215" t="s">
        <v>158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0.00029</v>
      </c>
      <c r="R274" s="222">
        <f>Q274*H274</f>
        <v>1.7867799000000002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241</v>
      </c>
      <c r="AT274" s="224" t="s">
        <v>154</v>
      </c>
      <c r="AU274" s="224" t="s">
        <v>84</v>
      </c>
      <c r="AY274" s="18" t="s">
        <v>152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84</v>
      </c>
      <c r="BK274" s="225">
        <f>ROUND(I274*H274,2)</f>
        <v>0</v>
      </c>
      <c r="BL274" s="18" t="s">
        <v>241</v>
      </c>
      <c r="BM274" s="224" t="s">
        <v>598</v>
      </c>
    </row>
    <row r="275" spans="1:47" s="2" customFormat="1" ht="12">
      <c r="A275" s="39"/>
      <c r="B275" s="40"/>
      <c r="C275" s="41"/>
      <c r="D275" s="226" t="s">
        <v>160</v>
      </c>
      <c r="E275" s="41"/>
      <c r="F275" s="227" t="s">
        <v>326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160</v>
      </c>
      <c r="AU275" s="18" t="s">
        <v>84</v>
      </c>
    </row>
    <row r="276" spans="1:47" s="2" customFormat="1" ht="12">
      <c r="A276" s="39"/>
      <c r="B276" s="40"/>
      <c r="C276" s="41"/>
      <c r="D276" s="231" t="s">
        <v>162</v>
      </c>
      <c r="E276" s="41"/>
      <c r="F276" s="232" t="s">
        <v>327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162</v>
      </c>
      <c r="AU276" s="18" t="s">
        <v>84</v>
      </c>
    </row>
    <row r="277" spans="1:51" s="13" customFormat="1" ht="12">
      <c r="A277" s="13"/>
      <c r="B277" s="233"/>
      <c r="C277" s="234"/>
      <c r="D277" s="226" t="s">
        <v>164</v>
      </c>
      <c r="E277" s="235" t="s">
        <v>19</v>
      </c>
      <c r="F277" s="236" t="s">
        <v>528</v>
      </c>
      <c r="G277" s="234"/>
      <c r="H277" s="237">
        <v>4171.6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164</v>
      </c>
      <c r="AU277" s="243" t="s">
        <v>84</v>
      </c>
      <c r="AV277" s="13" t="s">
        <v>84</v>
      </c>
      <c r="AW277" s="13" t="s">
        <v>35</v>
      </c>
      <c r="AX277" s="13" t="s">
        <v>73</v>
      </c>
      <c r="AY277" s="243" t="s">
        <v>152</v>
      </c>
    </row>
    <row r="278" spans="1:51" s="13" customFormat="1" ht="12">
      <c r="A278" s="13"/>
      <c r="B278" s="233"/>
      <c r="C278" s="234"/>
      <c r="D278" s="226" t="s">
        <v>164</v>
      </c>
      <c r="E278" s="235" t="s">
        <v>19</v>
      </c>
      <c r="F278" s="236" t="s">
        <v>529</v>
      </c>
      <c r="G278" s="234"/>
      <c r="H278" s="237">
        <v>140.8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164</v>
      </c>
      <c r="AU278" s="243" t="s">
        <v>84</v>
      </c>
      <c r="AV278" s="13" t="s">
        <v>84</v>
      </c>
      <c r="AW278" s="13" t="s">
        <v>35</v>
      </c>
      <c r="AX278" s="13" t="s">
        <v>73</v>
      </c>
      <c r="AY278" s="243" t="s">
        <v>152</v>
      </c>
    </row>
    <row r="279" spans="1:51" s="13" customFormat="1" ht="12">
      <c r="A279" s="13"/>
      <c r="B279" s="233"/>
      <c r="C279" s="234"/>
      <c r="D279" s="226" t="s">
        <v>164</v>
      </c>
      <c r="E279" s="235" t="s">
        <v>19</v>
      </c>
      <c r="F279" s="236" t="s">
        <v>530</v>
      </c>
      <c r="G279" s="234"/>
      <c r="H279" s="237">
        <v>1848.91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164</v>
      </c>
      <c r="AU279" s="243" t="s">
        <v>84</v>
      </c>
      <c r="AV279" s="13" t="s">
        <v>84</v>
      </c>
      <c r="AW279" s="13" t="s">
        <v>35</v>
      </c>
      <c r="AX279" s="13" t="s">
        <v>73</v>
      </c>
      <c r="AY279" s="243" t="s">
        <v>152</v>
      </c>
    </row>
    <row r="280" spans="1:51" s="14" customFormat="1" ht="12">
      <c r="A280" s="14"/>
      <c r="B280" s="254"/>
      <c r="C280" s="255"/>
      <c r="D280" s="226" t="s">
        <v>164</v>
      </c>
      <c r="E280" s="256" t="s">
        <v>19</v>
      </c>
      <c r="F280" s="257" t="s">
        <v>321</v>
      </c>
      <c r="G280" s="255"/>
      <c r="H280" s="258">
        <v>6161.31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4" t="s">
        <v>164</v>
      </c>
      <c r="AU280" s="264" t="s">
        <v>84</v>
      </c>
      <c r="AV280" s="14" t="s">
        <v>91</v>
      </c>
      <c r="AW280" s="14" t="s">
        <v>35</v>
      </c>
      <c r="AX280" s="14" t="s">
        <v>77</v>
      </c>
      <c r="AY280" s="264" t="s">
        <v>152</v>
      </c>
    </row>
    <row r="281" spans="1:65" s="2" customFormat="1" ht="21.75" customHeight="1">
      <c r="A281" s="39"/>
      <c r="B281" s="40"/>
      <c r="C281" s="213" t="s">
        <v>533</v>
      </c>
      <c r="D281" s="213" t="s">
        <v>154</v>
      </c>
      <c r="E281" s="214" t="s">
        <v>534</v>
      </c>
      <c r="F281" s="215" t="s">
        <v>535</v>
      </c>
      <c r="G281" s="216" t="s">
        <v>157</v>
      </c>
      <c r="H281" s="217">
        <v>2684.4</v>
      </c>
      <c r="I281" s="218"/>
      <c r="J281" s="219">
        <f>ROUND(I281*H281,2)</f>
        <v>0</v>
      </c>
      <c r="K281" s="215" t="s">
        <v>158</v>
      </c>
      <c r="L281" s="45"/>
      <c r="M281" s="220" t="s">
        <v>19</v>
      </c>
      <c r="N281" s="221" t="s">
        <v>45</v>
      </c>
      <c r="O281" s="85"/>
      <c r="P281" s="222">
        <f>O281*H281</f>
        <v>0</v>
      </c>
      <c r="Q281" s="222">
        <v>1E-05</v>
      </c>
      <c r="R281" s="222">
        <f>Q281*H281</f>
        <v>0.026844000000000003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241</v>
      </c>
      <c r="AT281" s="224" t="s">
        <v>154</v>
      </c>
      <c r="AU281" s="224" t="s">
        <v>84</v>
      </c>
      <c r="AY281" s="18" t="s">
        <v>152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84</v>
      </c>
      <c r="BK281" s="225">
        <f>ROUND(I281*H281,2)</f>
        <v>0</v>
      </c>
      <c r="BL281" s="18" t="s">
        <v>241</v>
      </c>
      <c r="BM281" s="224" t="s">
        <v>599</v>
      </c>
    </row>
    <row r="282" spans="1:47" s="2" customFormat="1" ht="12">
      <c r="A282" s="39"/>
      <c r="B282" s="40"/>
      <c r="C282" s="41"/>
      <c r="D282" s="226" t="s">
        <v>160</v>
      </c>
      <c r="E282" s="41"/>
      <c r="F282" s="227" t="s">
        <v>537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160</v>
      </c>
      <c r="AU282" s="18" t="s">
        <v>84</v>
      </c>
    </row>
    <row r="283" spans="1:47" s="2" customFormat="1" ht="12">
      <c r="A283" s="39"/>
      <c r="B283" s="40"/>
      <c r="C283" s="41"/>
      <c r="D283" s="231" t="s">
        <v>162</v>
      </c>
      <c r="E283" s="41"/>
      <c r="F283" s="232" t="s">
        <v>538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162</v>
      </c>
      <c r="AU283" s="18" t="s">
        <v>84</v>
      </c>
    </row>
    <row r="284" spans="1:51" s="13" customFormat="1" ht="12">
      <c r="A284" s="13"/>
      <c r="B284" s="233"/>
      <c r="C284" s="234"/>
      <c r="D284" s="226" t="s">
        <v>164</v>
      </c>
      <c r="E284" s="235" t="s">
        <v>19</v>
      </c>
      <c r="F284" s="236" t="s">
        <v>600</v>
      </c>
      <c r="G284" s="234"/>
      <c r="H284" s="237">
        <v>2684.4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164</v>
      </c>
      <c r="AU284" s="243" t="s">
        <v>84</v>
      </c>
      <c r="AV284" s="13" t="s">
        <v>84</v>
      </c>
      <c r="AW284" s="13" t="s">
        <v>35</v>
      </c>
      <c r="AX284" s="13" t="s">
        <v>77</v>
      </c>
      <c r="AY284" s="243" t="s">
        <v>152</v>
      </c>
    </row>
    <row r="285" spans="1:63" s="12" customFormat="1" ht="22.8" customHeight="1">
      <c r="A285" s="12"/>
      <c r="B285" s="197"/>
      <c r="C285" s="198"/>
      <c r="D285" s="199" t="s">
        <v>72</v>
      </c>
      <c r="E285" s="211" t="s">
        <v>328</v>
      </c>
      <c r="F285" s="211" t="s">
        <v>329</v>
      </c>
      <c r="G285" s="198"/>
      <c r="H285" s="198"/>
      <c r="I285" s="201"/>
      <c r="J285" s="212">
        <f>BK285</f>
        <v>0</v>
      </c>
      <c r="K285" s="198"/>
      <c r="L285" s="203"/>
      <c r="M285" s="204"/>
      <c r="N285" s="205"/>
      <c r="O285" s="205"/>
      <c r="P285" s="206">
        <f>SUM(P286:P287)</f>
        <v>0</v>
      </c>
      <c r="Q285" s="205"/>
      <c r="R285" s="206">
        <f>SUM(R286:R287)</f>
        <v>0</v>
      </c>
      <c r="S285" s="205"/>
      <c r="T285" s="207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8" t="s">
        <v>84</v>
      </c>
      <c r="AT285" s="209" t="s">
        <v>72</v>
      </c>
      <c r="AU285" s="209" t="s">
        <v>77</v>
      </c>
      <c r="AY285" s="208" t="s">
        <v>152</v>
      </c>
      <c r="BK285" s="210">
        <f>SUM(BK286:BK287)</f>
        <v>0</v>
      </c>
    </row>
    <row r="286" spans="1:65" s="2" customFormat="1" ht="16.5" customHeight="1">
      <c r="A286" s="39"/>
      <c r="B286" s="40"/>
      <c r="C286" s="213" t="s">
        <v>540</v>
      </c>
      <c r="D286" s="213" t="s">
        <v>154</v>
      </c>
      <c r="E286" s="214" t="s">
        <v>331</v>
      </c>
      <c r="F286" s="215" t="s">
        <v>332</v>
      </c>
      <c r="G286" s="216" t="s">
        <v>281</v>
      </c>
      <c r="H286" s="217">
        <v>36</v>
      </c>
      <c r="I286" s="218"/>
      <c r="J286" s="219">
        <f>ROUND(I286*H286,2)</f>
        <v>0</v>
      </c>
      <c r="K286" s="215" t="s">
        <v>19</v>
      </c>
      <c r="L286" s="45"/>
      <c r="M286" s="220" t="s">
        <v>19</v>
      </c>
      <c r="N286" s="221" t="s">
        <v>45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241</v>
      </c>
      <c r="AT286" s="224" t="s">
        <v>154</v>
      </c>
      <c r="AU286" s="224" t="s">
        <v>84</v>
      </c>
      <c r="AY286" s="18" t="s">
        <v>152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84</v>
      </c>
      <c r="BK286" s="225">
        <f>ROUND(I286*H286,2)</f>
        <v>0</v>
      </c>
      <c r="BL286" s="18" t="s">
        <v>241</v>
      </c>
      <c r="BM286" s="224" t="s">
        <v>601</v>
      </c>
    </row>
    <row r="287" spans="1:47" s="2" customFormat="1" ht="12">
      <c r="A287" s="39"/>
      <c r="B287" s="40"/>
      <c r="C287" s="41"/>
      <c r="D287" s="226" t="s">
        <v>160</v>
      </c>
      <c r="E287" s="41"/>
      <c r="F287" s="227" t="s">
        <v>334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160</v>
      </c>
      <c r="AU287" s="18" t="s">
        <v>84</v>
      </c>
    </row>
    <row r="288" spans="1:63" s="12" customFormat="1" ht="25.9" customHeight="1">
      <c r="A288" s="12"/>
      <c r="B288" s="197"/>
      <c r="C288" s="198"/>
      <c r="D288" s="199" t="s">
        <v>72</v>
      </c>
      <c r="E288" s="200" t="s">
        <v>335</v>
      </c>
      <c r="F288" s="200" t="s">
        <v>336</v>
      </c>
      <c r="G288" s="198"/>
      <c r="H288" s="198"/>
      <c r="I288" s="201"/>
      <c r="J288" s="202">
        <f>BK288</f>
        <v>0</v>
      </c>
      <c r="K288" s="198"/>
      <c r="L288" s="203"/>
      <c r="M288" s="204"/>
      <c r="N288" s="205"/>
      <c r="O288" s="205"/>
      <c r="P288" s="206">
        <f>P289+P293</f>
        <v>0</v>
      </c>
      <c r="Q288" s="205"/>
      <c r="R288" s="206">
        <f>R289+R293</f>
        <v>0</v>
      </c>
      <c r="S288" s="205"/>
      <c r="T288" s="207">
        <f>T289+T293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8" t="s">
        <v>94</v>
      </c>
      <c r="AT288" s="209" t="s">
        <v>72</v>
      </c>
      <c r="AU288" s="209" t="s">
        <v>73</v>
      </c>
      <c r="AY288" s="208" t="s">
        <v>152</v>
      </c>
      <c r="BK288" s="210">
        <f>BK289+BK293</f>
        <v>0</v>
      </c>
    </row>
    <row r="289" spans="1:63" s="12" customFormat="1" ht="22.8" customHeight="1">
      <c r="A289" s="12"/>
      <c r="B289" s="197"/>
      <c r="C289" s="198"/>
      <c r="D289" s="199" t="s">
        <v>72</v>
      </c>
      <c r="E289" s="211" t="s">
        <v>337</v>
      </c>
      <c r="F289" s="211" t="s">
        <v>338</v>
      </c>
      <c r="G289" s="198"/>
      <c r="H289" s="198"/>
      <c r="I289" s="201"/>
      <c r="J289" s="212">
        <f>BK289</f>
        <v>0</v>
      </c>
      <c r="K289" s="198"/>
      <c r="L289" s="203"/>
      <c r="M289" s="204"/>
      <c r="N289" s="205"/>
      <c r="O289" s="205"/>
      <c r="P289" s="206">
        <f>SUM(P290:P292)</f>
        <v>0</v>
      </c>
      <c r="Q289" s="205"/>
      <c r="R289" s="206">
        <f>SUM(R290:R292)</f>
        <v>0</v>
      </c>
      <c r="S289" s="205"/>
      <c r="T289" s="207">
        <f>SUM(T290:T292)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8" t="s">
        <v>94</v>
      </c>
      <c r="AT289" s="209" t="s">
        <v>72</v>
      </c>
      <c r="AU289" s="209" t="s">
        <v>77</v>
      </c>
      <c r="AY289" s="208" t="s">
        <v>152</v>
      </c>
      <c r="BK289" s="210">
        <f>SUM(BK290:BK292)</f>
        <v>0</v>
      </c>
    </row>
    <row r="290" spans="1:65" s="2" customFormat="1" ht="16.5" customHeight="1">
      <c r="A290" s="39"/>
      <c r="B290" s="40"/>
      <c r="C290" s="213" t="s">
        <v>542</v>
      </c>
      <c r="D290" s="213" t="s">
        <v>154</v>
      </c>
      <c r="E290" s="214" t="s">
        <v>340</v>
      </c>
      <c r="F290" s="215" t="s">
        <v>341</v>
      </c>
      <c r="G290" s="216" t="s">
        <v>342</v>
      </c>
      <c r="H290" s="217">
        <v>1</v>
      </c>
      <c r="I290" s="218"/>
      <c r="J290" s="219">
        <f>ROUND(I290*H290,2)</f>
        <v>0</v>
      </c>
      <c r="K290" s="215" t="s">
        <v>158</v>
      </c>
      <c r="L290" s="45"/>
      <c r="M290" s="220" t="s">
        <v>19</v>
      </c>
      <c r="N290" s="221" t="s">
        <v>45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343</v>
      </c>
      <c r="AT290" s="224" t="s">
        <v>154</v>
      </c>
      <c r="AU290" s="224" t="s">
        <v>84</v>
      </c>
      <c r="AY290" s="18" t="s">
        <v>152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84</v>
      </c>
      <c r="BK290" s="225">
        <f>ROUND(I290*H290,2)</f>
        <v>0</v>
      </c>
      <c r="BL290" s="18" t="s">
        <v>343</v>
      </c>
      <c r="BM290" s="224" t="s">
        <v>602</v>
      </c>
    </row>
    <row r="291" spans="1:47" s="2" customFormat="1" ht="12">
      <c r="A291" s="39"/>
      <c r="B291" s="40"/>
      <c r="C291" s="41"/>
      <c r="D291" s="226" t="s">
        <v>160</v>
      </c>
      <c r="E291" s="41"/>
      <c r="F291" s="227" t="s">
        <v>341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160</v>
      </c>
      <c r="AU291" s="18" t="s">
        <v>84</v>
      </c>
    </row>
    <row r="292" spans="1:47" s="2" customFormat="1" ht="12">
      <c r="A292" s="39"/>
      <c r="B292" s="40"/>
      <c r="C292" s="41"/>
      <c r="D292" s="231" t="s">
        <v>162</v>
      </c>
      <c r="E292" s="41"/>
      <c r="F292" s="232" t="s">
        <v>345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162</v>
      </c>
      <c r="AU292" s="18" t="s">
        <v>84</v>
      </c>
    </row>
    <row r="293" spans="1:63" s="12" customFormat="1" ht="22.8" customHeight="1">
      <c r="A293" s="12"/>
      <c r="B293" s="197"/>
      <c r="C293" s="198"/>
      <c r="D293" s="199" t="s">
        <v>72</v>
      </c>
      <c r="E293" s="211" t="s">
        <v>346</v>
      </c>
      <c r="F293" s="211" t="s">
        <v>347</v>
      </c>
      <c r="G293" s="198"/>
      <c r="H293" s="198"/>
      <c r="I293" s="201"/>
      <c r="J293" s="212">
        <f>BK293</f>
        <v>0</v>
      </c>
      <c r="K293" s="198"/>
      <c r="L293" s="203"/>
      <c r="M293" s="204"/>
      <c r="N293" s="205"/>
      <c r="O293" s="205"/>
      <c r="P293" s="206">
        <f>SUM(P294:P296)</f>
        <v>0</v>
      </c>
      <c r="Q293" s="205"/>
      <c r="R293" s="206">
        <f>SUM(R294:R296)</f>
        <v>0</v>
      </c>
      <c r="S293" s="205"/>
      <c r="T293" s="207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8" t="s">
        <v>94</v>
      </c>
      <c r="AT293" s="209" t="s">
        <v>72</v>
      </c>
      <c r="AU293" s="209" t="s">
        <v>77</v>
      </c>
      <c r="AY293" s="208" t="s">
        <v>152</v>
      </c>
      <c r="BK293" s="210">
        <f>SUM(BK294:BK296)</f>
        <v>0</v>
      </c>
    </row>
    <row r="294" spans="1:65" s="2" customFormat="1" ht="16.5" customHeight="1">
      <c r="A294" s="39"/>
      <c r="B294" s="40"/>
      <c r="C294" s="213" t="s">
        <v>544</v>
      </c>
      <c r="D294" s="213" t="s">
        <v>154</v>
      </c>
      <c r="E294" s="214" t="s">
        <v>349</v>
      </c>
      <c r="F294" s="215" t="s">
        <v>350</v>
      </c>
      <c r="G294" s="216" t="s">
        <v>342</v>
      </c>
      <c r="H294" s="217">
        <v>1</v>
      </c>
      <c r="I294" s="218"/>
      <c r="J294" s="219">
        <f>ROUND(I294*H294,2)</f>
        <v>0</v>
      </c>
      <c r="K294" s="215" t="s">
        <v>158</v>
      </c>
      <c r="L294" s="45"/>
      <c r="M294" s="220" t="s">
        <v>19</v>
      </c>
      <c r="N294" s="221" t="s">
        <v>45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343</v>
      </c>
      <c r="AT294" s="224" t="s">
        <v>154</v>
      </c>
      <c r="AU294" s="224" t="s">
        <v>84</v>
      </c>
      <c r="AY294" s="18" t="s">
        <v>152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84</v>
      </c>
      <c r="BK294" s="225">
        <f>ROUND(I294*H294,2)</f>
        <v>0</v>
      </c>
      <c r="BL294" s="18" t="s">
        <v>343</v>
      </c>
      <c r="BM294" s="224" t="s">
        <v>603</v>
      </c>
    </row>
    <row r="295" spans="1:47" s="2" customFormat="1" ht="12">
      <c r="A295" s="39"/>
      <c r="B295" s="40"/>
      <c r="C295" s="41"/>
      <c r="D295" s="226" t="s">
        <v>160</v>
      </c>
      <c r="E295" s="41"/>
      <c r="F295" s="227" t="s">
        <v>350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160</v>
      </c>
      <c r="AU295" s="18" t="s">
        <v>84</v>
      </c>
    </row>
    <row r="296" spans="1:47" s="2" customFormat="1" ht="12">
      <c r="A296" s="39"/>
      <c r="B296" s="40"/>
      <c r="C296" s="41"/>
      <c r="D296" s="231" t="s">
        <v>162</v>
      </c>
      <c r="E296" s="41"/>
      <c r="F296" s="232" t="s">
        <v>352</v>
      </c>
      <c r="G296" s="41"/>
      <c r="H296" s="41"/>
      <c r="I296" s="228"/>
      <c r="J296" s="41"/>
      <c r="K296" s="41"/>
      <c r="L296" s="45"/>
      <c r="M296" s="265"/>
      <c r="N296" s="266"/>
      <c r="O296" s="267"/>
      <c r="P296" s="267"/>
      <c r="Q296" s="267"/>
      <c r="R296" s="267"/>
      <c r="S296" s="267"/>
      <c r="T296" s="268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162</v>
      </c>
      <c r="AU296" s="18" t="s">
        <v>84</v>
      </c>
    </row>
    <row r="297" spans="1:31" s="2" customFormat="1" ht="6.95" customHeight="1">
      <c r="A297" s="39"/>
      <c r="B297" s="60"/>
      <c r="C297" s="61"/>
      <c r="D297" s="61"/>
      <c r="E297" s="61"/>
      <c r="F297" s="61"/>
      <c r="G297" s="61"/>
      <c r="H297" s="61"/>
      <c r="I297" s="61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password="CC35" sheet="1" objects="1" scenarios="1" formatColumns="0" formatRows="0" autoFilter="0"/>
  <autoFilter ref="C101:K2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hyperlinks>
    <hyperlink ref="F107" r:id="rId1" display="https://podminky.urs.cz/item/CS_URS_2021_02/611341131"/>
    <hyperlink ref="F111" r:id="rId2" display="https://podminky.urs.cz/item/CS_URS_2021_02/612321141"/>
    <hyperlink ref="F114" r:id="rId3" display="https://podminky.urs.cz/item/CS_URS_2021_02/612321191"/>
    <hyperlink ref="F117" r:id="rId4" display="https://podminky.urs.cz/item/CS_URS_2021_02/612341131"/>
    <hyperlink ref="F121" r:id="rId5" display="https://podminky.urs.cz/item/CS_URS_2021_02/619991001"/>
    <hyperlink ref="F126" r:id="rId6" display="https://podminky.urs.cz/item/CS_URS_2021_02/949101111"/>
    <hyperlink ref="F129" r:id="rId7" display="https://podminky.urs.cz/item/CS_URS_2021_02/952902021"/>
    <hyperlink ref="F133" r:id="rId8" display="https://podminky.urs.cz/item/CS_URS_2021_02/965043421"/>
    <hyperlink ref="F138" r:id="rId9" display="https://podminky.urs.cz/item/CS_URS_2021_02/997002611"/>
    <hyperlink ref="F141" r:id="rId10" display="https://podminky.urs.cz/item/CS_URS_2021_02/997013211"/>
    <hyperlink ref="F144" r:id="rId11" display="https://podminky.urs.cz/item/CS_URS_2021_02/997013219"/>
    <hyperlink ref="F147" r:id="rId12" display="https://podminky.urs.cz/item/CS_URS_2021_02/997013501"/>
    <hyperlink ref="F150" r:id="rId13" display="https://podminky.urs.cz/item/CS_URS_2021_02/997013509"/>
    <hyperlink ref="F153" r:id="rId14" display="https://podminky.urs.cz/item/CS_URS_2021_02/997013631"/>
    <hyperlink ref="F157" r:id="rId15" display="https://podminky.urs.cz/item/CS_URS_2021_02/998018001"/>
    <hyperlink ref="F162" r:id="rId16" display="https://podminky.urs.cz/item/CS_URS_2021_02/725331111"/>
    <hyperlink ref="F168" r:id="rId17" display="https://podminky.urs.cz/item/CS_URS_2021_02/741310201"/>
    <hyperlink ref="F173" r:id="rId18" display="https://podminky.urs.cz/item/CS_URS_2021_02/741313032"/>
    <hyperlink ref="F176" r:id="rId19" display="https://podminky.urs.cz/item/CS_URS_2021_02/34555243"/>
    <hyperlink ref="F180" r:id="rId20" display="https://podminky.urs.cz/item/CS_URS_2021_02/763111316"/>
    <hyperlink ref="F184" r:id="rId21" display="https://podminky.urs.cz/item/CS_URS_2021_02/763181311"/>
    <hyperlink ref="F188" r:id="rId22" display="https://podminky.urs.cz/item/CS_URS_2021_02/55331595"/>
    <hyperlink ref="F191" r:id="rId23" display="https://podminky.urs.cz/item/CS_URS_2021_02/763181423"/>
    <hyperlink ref="F195" r:id="rId24" display="https://podminky.urs.cz/item/CS_URS_2021_02/998763301"/>
    <hyperlink ref="F198" r:id="rId25" display="https://podminky.urs.cz/item/CS_URS_2021_02/998763381"/>
    <hyperlink ref="F202" r:id="rId26" display="https://podminky.urs.cz/item/CS_URS_2021_02/766411821"/>
    <hyperlink ref="F206" r:id="rId27" display="https://podminky.urs.cz/item/CS_URS_2021_02/766411822"/>
    <hyperlink ref="F212" r:id="rId28" display="https://podminky.urs.cz/item/CS_URS_2021_02/766660121"/>
    <hyperlink ref="F215" r:id="rId29" display="https://podminky.urs.cz/item/CS_URS_2021_02/55341018"/>
    <hyperlink ref="F218" r:id="rId30" display="https://podminky.urs.cz/item/CS_URS_2021_02/766691932"/>
    <hyperlink ref="F221" r:id="rId31" display="https://podminky.urs.cz/item/CS_URS_2021_02/998766101"/>
    <hyperlink ref="F224" r:id="rId32" display="https://podminky.urs.cz/item/CS_URS_2021_02/998766181"/>
    <hyperlink ref="F228" r:id="rId33" display="https://podminky.urs.cz/item/CS_URS_2021_02/771573113"/>
    <hyperlink ref="F232" r:id="rId34" display="https://podminky.urs.cz/item/CS_URS_2021_02/59761409"/>
    <hyperlink ref="F236" r:id="rId35" display="https://podminky.urs.cz/item/CS_URS_2021_02/771573810"/>
    <hyperlink ref="F240" r:id="rId36" display="https://podminky.urs.cz/item/CS_URS_2021_02/771591112"/>
    <hyperlink ref="F244" r:id="rId37" display="https://podminky.urs.cz/item/CS_URS_2021_02/998771101"/>
    <hyperlink ref="F247" r:id="rId38" display="https://podminky.urs.cz/item/CS_URS_2021_02/998771181"/>
    <hyperlink ref="F256" r:id="rId39" display="https://podminky.urs.cz/item/CS_URS_2021_02/784121003"/>
    <hyperlink ref="F260" r:id="rId40" display="https://podminky.urs.cz/item/CS_URS_2021_02/784161203"/>
    <hyperlink ref="F263" r:id="rId41" display="https://podminky.urs.cz/item/CS_URS_2021_02/784161223"/>
    <hyperlink ref="F266" r:id="rId42" display="https://podminky.urs.cz/item/CS_URS_2021_02/784161233"/>
    <hyperlink ref="F269" r:id="rId43" display="https://podminky.urs.cz/item/CS_URS_2021_02/784181103"/>
    <hyperlink ref="F276" r:id="rId44" display="https://podminky.urs.cz/item/CS_URS_2021_02/784221103"/>
    <hyperlink ref="F283" r:id="rId45" display="https://podminky.urs.cz/item/CS_URS_2021_02/784221141"/>
    <hyperlink ref="F292" r:id="rId46" display="https://podminky.urs.cz/item/CS_URS_2021_02/030001000"/>
    <hyperlink ref="F296" r:id="rId47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604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ROUND(J103,2)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ROUND((SUM(BE103:BE302)),2)</f>
        <v>0</v>
      </c>
      <c r="G35" s="39"/>
      <c r="H35" s="39"/>
      <c r="I35" s="158">
        <v>0.21</v>
      </c>
      <c r="J35" s="157">
        <f>ROUND(((SUM(BE103:BE302))*I35),2)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ROUND((SUM(BF103:BF302)),2)</f>
        <v>0</v>
      </c>
      <c r="G36" s="39"/>
      <c r="H36" s="39"/>
      <c r="I36" s="158">
        <v>0.15</v>
      </c>
      <c r="J36" s="157">
        <f>ROUND(((SUM(BF103:BF302))*I36),2)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ROUND((SUM(BG103:BG302)),2)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ROUND((SUM(BH103:BH302)),2)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ROUND((SUM(BI103:BI302)),2)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4 - 4NP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J103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J104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605</v>
      </c>
      <c r="E65" s="183"/>
      <c r="F65" s="183"/>
      <c r="G65" s="183"/>
      <c r="H65" s="183"/>
      <c r="I65" s="183"/>
      <c r="J65" s="184">
        <f>J105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125</v>
      </c>
      <c r="E66" s="183"/>
      <c r="F66" s="183"/>
      <c r="G66" s="183"/>
      <c r="H66" s="183"/>
      <c r="I66" s="183"/>
      <c r="J66" s="184">
        <f>J114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126</v>
      </c>
      <c r="E67" s="183"/>
      <c r="F67" s="183"/>
      <c r="G67" s="183"/>
      <c r="H67" s="183"/>
      <c r="I67" s="183"/>
      <c r="J67" s="184">
        <f>J133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127</v>
      </c>
      <c r="E68" s="183"/>
      <c r="F68" s="183"/>
      <c r="G68" s="183"/>
      <c r="H68" s="183"/>
      <c r="I68" s="183"/>
      <c r="J68" s="184">
        <f>J149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128</v>
      </c>
      <c r="E69" s="183"/>
      <c r="F69" s="183"/>
      <c r="G69" s="183"/>
      <c r="H69" s="183"/>
      <c r="I69" s="183"/>
      <c r="J69" s="184">
        <f>J168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129</v>
      </c>
      <c r="E70" s="178"/>
      <c r="F70" s="178"/>
      <c r="G70" s="178"/>
      <c r="H70" s="178"/>
      <c r="I70" s="178"/>
      <c r="J70" s="179">
        <f>J172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354</v>
      </c>
      <c r="E71" s="183"/>
      <c r="F71" s="183"/>
      <c r="G71" s="183"/>
      <c r="H71" s="183"/>
      <c r="I71" s="183"/>
      <c r="J71" s="184">
        <f>J173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130</v>
      </c>
      <c r="E72" s="183"/>
      <c r="F72" s="183"/>
      <c r="G72" s="183"/>
      <c r="H72" s="183"/>
      <c r="I72" s="183"/>
      <c r="J72" s="184">
        <f>J179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355</v>
      </c>
      <c r="E73" s="183"/>
      <c r="F73" s="183"/>
      <c r="G73" s="183"/>
      <c r="H73" s="183"/>
      <c r="I73" s="183"/>
      <c r="J73" s="184">
        <f>J191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356</v>
      </c>
      <c r="E74" s="183"/>
      <c r="F74" s="183"/>
      <c r="G74" s="183"/>
      <c r="H74" s="183"/>
      <c r="I74" s="183"/>
      <c r="J74" s="184">
        <f>J213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357</v>
      </c>
      <c r="E75" s="183"/>
      <c r="F75" s="183"/>
      <c r="G75" s="183"/>
      <c r="H75" s="183"/>
      <c r="I75" s="183"/>
      <c r="J75" s="184">
        <f>J231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131</v>
      </c>
      <c r="E76" s="183"/>
      <c r="F76" s="183"/>
      <c r="G76" s="183"/>
      <c r="H76" s="183"/>
      <c r="I76" s="183"/>
      <c r="J76" s="184">
        <f>J254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132</v>
      </c>
      <c r="E77" s="183"/>
      <c r="F77" s="183"/>
      <c r="G77" s="183"/>
      <c r="H77" s="183"/>
      <c r="I77" s="183"/>
      <c r="J77" s="184">
        <f>J259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133</v>
      </c>
      <c r="E78" s="183"/>
      <c r="F78" s="183"/>
      <c r="G78" s="183"/>
      <c r="H78" s="183"/>
      <c r="I78" s="183"/>
      <c r="J78" s="184">
        <f>J291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75"/>
      <c r="C79" s="176"/>
      <c r="D79" s="177" t="s">
        <v>134</v>
      </c>
      <c r="E79" s="178"/>
      <c r="F79" s="178"/>
      <c r="G79" s="178"/>
      <c r="H79" s="178"/>
      <c r="I79" s="178"/>
      <c r="J79" s="179">
        <f>J294</f>
        <v>0</v>
      </c>
      <c r="K79" s="176"/>
      <c r="L79" s="18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81"/>
      <c r="C80" s="126"/>
      <c r="D80" s="182" t="s">
        <v>135</v>
      </c>
      <c r="E80" s="183"/>
      <c r="F80" s="183"/>
      <c r="G80" s="183"/>
      <c r="H80" s="183"/>
      <c r="I80" s="183"/>
      <c r="J80" s="184">
        <f>J295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136</v>
      </c>
      <c r="E81" s="183"/>
      <c r="F81" s="183"/>
      <c r="G81" s="183"/>
      <c r="H81" s="183"/>
      <c r="I81" s="183"/>
      <c r="J81" s="184">
        <f>J299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pans="1:31" s="2" customFormat="1" ht="6.95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4.95" customHeight="1">
      <c r="A88" s="39"/>
      <c r="B88" s="40"/>
      <c r="C88" s="24" t="s">
        <v>137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170" t="str">
        <f>E7</f>
        <v>Čtyřlístek- udržovací práce DBS</v>
      </c>
      <c r="F91" s="33"/>
      <c r="G91" s="33"/>
      <c r="H91" s="33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2:12" s="1" customFormat="1" ht="12" customHeight="1">
      <c r="B92" s="22"/>
      <c r="C92" s="33" t="s">
        <v>116</v>
      </c>
      <c r="D92" s="23"/>
      <c r="E92" s="23"/>
      <c r="F92" s="23"/>
      <c r="G92" s="23"/>
      <c r="H92" s="23"/>
      <c r="I92" s="23"/>
      <c r="J92" s="23"/>
      <c r="K92" s="23"/>
      <c r="L92" s="21"/>
    </row>
    <row r="93" spans="1:31" s="2" customFormat="1" ht="16.5" customHeight="1">
      <c r="A93" s="39"/>
      <c r="B93" s="40"/>
      <c r="C93" s="41"/>
      <c r="D93" s="41"/>
      <c r="E93" s="170" t="s">
        <v>117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118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6.5" customHeight="1">
      <c r="A95" s="39"/>
      <c r="B95" s="40"/>
      <c r="C95" s="41"/>
      <c r="D95" s="41"/>
      <c r="E95" s="70" t="str">
        <f>E11</f>
        <v>4 - 4NP stavební část</v>
      </c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21</v>
      </c>
      <c r="D97" s="41"/>
      <c r="E97" s="41"/>
      <c r="F97" s="28" t="str">
        <f>F14</f>
        <v>Ostrava</v>
      </c>
      <c r="G97" s="41"/>
      <c r="H97" s="41"/>
      <c r="I97" s="33" t="s">
        <v>23</v>
      </c>
      <c r="J97" s="73" t="str">
        <f>IF(J14="","",J14)</f>
        <v>19. 11. 2021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25</v>
      </c>
      <c r="D99" s="41"/>
      <c r="E99" s="41"/>
      <c r="F99" s="28" t="str">
        <f>E17</f>
        <v>Čtyřlístek</v>
      </c>
      <c r="G99" s="41"/>
      <c r="H99" s="41"/>
      <c r="I99" s="33" t="s">
        <v>33</v>
      </c>
      <c r="J99" s="37" t="str">
        <f>E23</f>
        <v xml:space="preserve"> 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31</v>
      </c>
      <c r="D100" s="41"/>
      <c r="E100" s="41"/>
      <c r="F100" s="28" t="str">
        <f>IF(E20="","",E20)</f>
        <v>Vyplň údaj</v>
      </c>
      <c r="G100" s="41"/>
      <c r="H100" s="41"/>
      <c r="I100" s="33" t="s">
        <v>36</v>
      </c>
      <c r="J100" s="37" t="str">
        <f>E26</f>
        <v xml:space="preserve"> 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0.3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1" customFormat="1" ht="29.25" customHeight="1">
      <c r="A102" s="186"/>
      <c r="B102" s="187"/>
      <c r="C102" s="188" t="s">
        <v>138</v>
      </c>
      <c r="D102" s="189" t="s">
        <v>58</v>
      </c>
      <c r="E102" s="189" t="s">
        <v>54</v>
      </c>
      <c r="F102" s="189" t="s">
        <v>55</v>
      </c>
      <c r="G102" s="189" t="s">
        <v>139</v>
      </c>
      <c r="H102" s="189" t="s">
        <v>140</v>
      </c>
      <c r="I102" s="189" t="s">
        <v>141</v>
      </c>
      <c r="J102" s="189" t="s">
        <v>122</v>
      </c>
      <c r="K102" s="190" t="s">
        <v>142</v>
      </c>
      <c r="L102" s="191"/>
      <c r="M102" s="93" t="s">
        <v>19</v>
      </c>
      <c r="N102" s="94" t="s">
        <v>43</v>
      </c>
      <c r="O102" s="94" t="s">
        <v>143</v>
      </c>
      <c r="P102" s="94" t="s">
        <v>144</v>
      </c>
      <c r="Q102" s="94" t="s">
        <v>145</v>
      </c>
      <c r="R102" s="94" t="s">
        <v>146</v>
      </c>
      <c r="S102" s="94" t="s">
        <v>147</v>
      </c>
      <c r="T102" s="95" t="s">
        <v>148</v>
      </c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pans="1:63" s="2" customFormat="1" ht="22.8" customHeight="1">
      <c r="A103" s="39"/>
      <c r="B103" s="40"/>
      <c r="C103" s="100" t="s">
        <v>149</v>
      </c>
      <c r="D103" s="41"/>
      <c r="E103" s="41"/>
      <c r="F103" s="41"/>
      <c r="G103" s="41"/>
      <c r="H103" s="41"/>
      <c r="I103" s="41"/>
      <c r="J103" s="192">
        <f>BK103</f>
        <v>0</v>
      </c>
      <c r="K103" s="41"/>
      <c r="L103" s="45"/>
      <c r="M103" s="96"/>
      <c r="N103" s="193"/>
      <c r="O103" s="97"/>
      <c r="P103" s="194">
        <f>P104+P172+P294</f>
        <v>0</v>
      </c>
      <c r="Q103" s="97"/>
      <c r="R103" s="194">
        <f>R104+R172+R294</f>
        <v>10.17751049</v>
      </c>
      <c r="S103" s="97"/>
      <c r="T103" s="195">
        <f>T104+T172+T294</f>
        <v>7.889795104999999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72</v>
      </c>
      <c r="AU103" s="18" t="s">
        <v>123</v>
      </c>
      <c r="BK103" s="196">
        <f>BK104+BK172+BK294</f>
        <v>0</v>
      </c>
    </row>
    <row r="104" spans="1:63" s="12" customFormat="1" ht="25.9" customHeight="1">
      <c r="A104" s="12"/>
      <c r="B104" s="197"/>
      <c r="C104" s="198"/>
      <c r="D104" s="199" t="s">
        <v>72</v>
      </c>
      <c r="E104" s="200" t="s">
        <v>150</v>
      </c>
      <c r="F104" s="200" t="s">
        <v>151</v>
      </c>
      <c r="G104" s="198"/>
      <c r="H104" s="198"/>
      <c r="I104" s="201"/>
      <c r="J104" s="202">
        <f>BK104</f>
        <v>0</v>
      </c>
      <c r="K104" s="198"/>
      <c r="L104" s="203"/>
      <c r="M104" s="204"/>
      <c r="N104" s="205"/>
      <c r="O104" s="205"/>
      <c r="P104" s="206">
        <f>P105+P114+P133+P149+P168</f>
        <v>0</v>
      </c>
      <c r="Q104" s="205"/>
      <c r="R104" s="206">
        <f>R105+R114+R133+R149+R168</f>
        <v>5.61108869</v>
      </c>
      <c r="S104" s="205"/>
      <c r="T104" s="207">
        <f>T105+T114+T133+T149+T168</f>
        <v>6.84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77</v>
      </c>
      <c r="AT104" s="209" t="s">
        <v>72</v>
      </c>
      <c r="AU104" s="209" t="s">
        <v>73</v>
      </c>
      <c r="AY104" s="208" t="s">
        <v>152</v>
      </c>
      <c r="BK104" s="210">
        <f>BK105+BK114+BK133+BK149+BK168</f>
        <v>0</v>
      </c>
    </row>
    <row r="105" spans="1:63" s="12" customFormat="1" ht="22.8" customHeight="1">
      <c r="A105" s="12"/>
      <c r="B105" s="197"/>
      <c r="C105" s="198"/>
      <c r="D105" s="199" t="s">
        <v>72</v>
      </c>
      <c r="E105" s="211" t="s">
        <v>88</v>
      </c>
      <c r="F105" s="211" t="s">
        <v>606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SUM(P106:P113)</f>
        <v>0</v>
      </c>
      <c r="Q105" s="205"/>
      <c r="R105" s="206">
        <f>SUM(R106:R113)</f>
        <v>4.372926</v>
      </c>
      <c r="S105" s="205"/>
      <c r="T105" s="207">
        <f>SUM(T106:T113)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77</v>
      </c>
      <c r="AT105" s="209" t="s">
        <v>72</v>
      </c>
      <c r="AU105" s="209" t="s">
        <v>77</v>
      </c>
      <c r="AY105" s="208" t="s">
        <v>152</v>
      </c>
      <c r="BK105" s="210">
        <f>SUM(BK106:BK113)</f>
        <v>0</v>
      </c>
    </row>
    <row r="106" spans="1:65" s="2" customFormat="1" ht="16.5" customHeight="1">
      <c r="A106" s="39"/>
      <c r="B106" s="40"/>
      <c r="C106" s="213" t="s">
        <v>77</v>
      </c>
      <c r="D106" s="213" t="s">
        <v>154</v>
      </c>
      <c r="E106" s="214" t="s">
        <v>607</v>
      </c>
      <c r="F106" s="215" t="s">
        <v>608</v>
      </c>
      <c r="G106" s="216" t="s">
        <v>157</v>
      </c>
      <c r="H106" s="217">
        <v>17.24</v>
      </c>
      <c r="I106" s="218"/>
      <c r="J106" s="219">
        <f>ROUND(I106*H106,2)</f>
        <v>0</v>
      </c>
      <c r="K106" s="215" t="s">
        <v>158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0.25365</v>
      </c>
      <c r="R106" s="222">
        <f>Q106*H106</f>
        <v>4.372926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91</v>
      </c>
      <c r="AT106" s="224" t="s">
        <v>154</v>
      </c>
      <c r="AU106" s="224" t="s">
        <v>84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84</v>
      </c>
      <c r="BK106" s="225">
        <f>ROUND(I106*H106,2)</f>
        <v>0</v>
      </c>
      <c r="BL106" s="18" t="s">
        <v>91</v>
      </c>
      <c r="BM106" s="224" t="s">
        <v>609</v>
      </c>
    </row>
    <row r="107" spans="1:47" s="2" customFormat="1" ht="12">
      <c r="A107" s="39"/>
      <c r="B107" s="40"/>
      <c r="C107" s="41"/>
      <c r="D107" s="226" t="s">
        <v>160</v>
      </c>
      <c r="E107" s="41"/>
      <c r="F107" s="227" t="s">
        <v>610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160</v>
      </c>
      <c r="AU107" s="18" t="s">
        <v>84</v>
      </c>
    </row>
    <row r="108" spans="1:47" s="2" customFormat="1" ht="12">
      <c r="A108" s="39"/>
      <c r="B108" s="40"/>
      <c r="C108" s="41"/>
      <c r="D108" s="231" t="s">
        <v>162</v>
      </c>
      <c r="E108" s="41"/>
      <c r="F108" s="232" t="s">
        <v>611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162</v>
      </c>
      <c r="AU108" s="18" t="s">
        <v>84</v>
      </c>
    </row>
    <row r="109" spans="1:51" s="13" customFormat="1" ht="12">
      <c r="A109" s="13"/>
      <c r="B109" s="233"/>
      <c r="C109" s="234"/>
      <c r="D109" s="226" t="s">
        <v>164</v>
      </c>
      <c r="E109" s="235" t="s">
        <v>19</v>
      </c>
      <c r="F109" s="236" t="s">
        <v>612</v>
      </c>
      <c r="G109" s="234"/>
      <c r="H109" s="237">
        <v>3.74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164</v>
      </c>
      <c r="AU109" s="243" t="s">
        <v>84</v>
      </c>
      <c r="AV109" s="13" t="s">
        <v>84</v>
      </c>
      <c r="AW109" s="13" t="s">
        <v>35</v>
      </c>
      <c r="AX109" s="13" t="s">
        <v>73</v>
      </c>
      <c r="AY109" s="243" t="s">
        <v>152</v>
      </c>
    </row>
    <row r="110" spans="1:51" s="13" customFormat="1" ht="12">
      <c r="A110" s="13"/>
      <c r="B110" s="233"/>
      <c r="C110" s="234"/>
      <c r="D110" s="226" t="s">
        <v>164</v>
      </c>
      <c r="E110" s="235" t="s">
        <v>19</v>
      </c>
      <c r="F110" s="236" t="s">
        <v>613</v>
      </c>
      <c r="G110" s="234"/>
      <c r="H110" s="237">
        <v>5.04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164</v>
      </c>
      <c r="AU110" s="243" t="s">
        <v>84</v>
      </c>
      <c r="AV110" s="13" t="s">
        <v>84</v>
      </c>
      <c r="AW110" s="13" t="s">
        <v>35</v>
      </c>
      <c r="AX110" s="13" t="s">
        <v>73</v>
      </c>
      <c r="AY110" s="243" t="s">
        <v>152</v>
      </c>
    </row>
    <row r="111" spans="1:51" s="13" customFormat="1" ht="12">
      <c r="A111" s="13"/>
      <c r="B111" s="233"/>
      <c r="C111" s="234"/>
      <c r="D111" s="226" t="s">
        <v>164</v>
      </c>
      <c r="E111" s="235" t="s">
        <v>19</v>
      </c>
      <c r="F111" s="236" t="s">
        <v>614</v>
      </c>
      <c r="G111" s="234"/>
      <c r="H111" s="237">
        <v>4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164</v>
      </c>
      <c r="AU111" s="243" t="s">
        <v>84</v>
      </c>
      <c r="AV111" s="13" t="s">
        <v>84</v>
      </c>
      <c r="AW111" s="13" t="s">
        <v>35</v>
      </c>
      <c r="AX111" s="13" t="s">
        <v>73</v>
      </c>
      <c r="AY111" s="243" t="s">
        <v>152</v>
      </c>
    </row>
    <row r="112" spans="1:51" s="13" customFormat="1" ht="12">
      <c r="A112" s="13"/>
      <c r="B112" s="233"/>
      <c r="C112" s="234"/>
      <c r="D112" s="226" t="s">
        <v>164</v>
      </c>
      <c r="E112" s="235" t="s">
        <v>19</v>
      </c>
      <c r="F112" s="236" t="s">
        <v>615</v>
      </c>
      <c r="G112" s="234"/>
      <c r="H112" s="237">
        <v>4.46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164</v>
      </c>
      <c r="AU112" s="243" t="s">
        <v>84</v>
      </c>
      <c r="AV112" s="13" t="s">
        <v>84</v>
      </c>
      <c r="AW112" s="13" t="s">
        <v>35</v>
      </c>
      <c r="AX112" s="13" t="s">
        <v>73</v>
      </c>
      <c r="AY112" s="243" t="s">
        <v>152</v>
      </c>
    </row>
    <row r="113" spans="1:51" s="14" customFormat="1" ht="12">
      <c r="A113" s="14"/>
      <c r="B113" s="254"/>
      <c r="C113" s="255"/>
      <c r="D113" s="226" t="s">
        <v>164</v>
      </c>
      <c r="E113" s="256" t="s">
        <v>19</v>
      </c>
      <c r="F113" s="257" t="s">
        <v>321</v>
      </c>
      <c r="G113" s="255"/>
      <c r="H113" s="258">
        <v>17.24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4" t="s">
        <v>164</v>
      </c>
      <c r="AU113" s="264" t="s">
        <v>84</v>
      </c>
      <c r="AV113" s="14" t="s">
        <v>91</v>
      </c>
      <c r="AW113" s="14" t="s">
        <v>35</v>
      </c>
      <c r="AX113" s="14" t="s">
        <v>77</v>
      </c>
      <c r="AY113" s="264" t="s">
        <v>152</v>
      </c>
    </row>
    <row r="114" spans="1:63" s="12" customFormat="1" ht="22.8" customHeight="1">
      <c r="A114" s="12"/>
      <c r="B114" s="197"/>
      <c r="C114" s="198"/>
      <c r="D114" s="199" t="s">
        <v>72</v>
      </c>
      <c r="E114" s="211" t="s">
        <v>97</v>
      </c>
      <c r="F114" s="211" t="s">
        <v>153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SUM(P115:P132)</f>
        <v>0</v>
      </c>
      <c r="Q114" s="205"/>
      <c r="R114" s="206">
        <f>SUM(R115:R132)</f>
        <v>1.10426269</v>
      </c>
      <c r="S114" s="205"/>
      <c r="T114" s="207">
        <f>SUM(T115:T132)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77</v>
      </c>
      <c r="AT114" s="209" t="s">
        <v>72</v>
      </c>
      <c r="AU114" s="209" t="s">
        <v>77</v>
      </c>
      <c r="AY114" s="208" t="s">
        <v>152</v>
      </c>
      <c r="BK114" s="210">
        <f>SUM(BK115:BK132)</f>
        <v>0</v>
      </c>
    </row>
    <row r="115" spans="1:65" s="2" customFormat="1" ht="16.5" customHeight="1">
      <c r="A115" s="39"/>
      <c r="B115" s="40"/>
      <c r="C115" s="213" t="s">
        <v>84</v>
      </c>
      <c r="D115" s="213" t="s">
        <v>154</v>
      </c>
      <c r="E115" s="214" t="s">
        <v>155</v>
      </c>
      <c r="F115" s="215" t="s">
        <v>156</v>
      </c>
      <c r="G115" s="216" t="s">
        <v>157</v>
      </c>
      <c r="H115" s="217">
        <v>92.4455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0.0035</v>
      </c>
      <c r="R115" s="222">
        <f>Q115*H115</f>
        <v>0.32355924999999996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84</v>
      </c>
      <c r="BK115" s="225">
        <f>ROUND(I115*H115,2)</f>
        <v>0</v>
      </c>
      <c r="BL115" s="18" t="s">
        <v>91</v>
      </c>
      <c r="BM115" s="224" t="s">
        <v>616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161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47" s="2" customFormat="1" ht="12">
      <c r="A117" s="39"/>
      <c r="B117" s="40"/>
      <c r="C117" s="41"/>
      <c r="D117" s="231" t="s">
        <v>162</v>
      </c>
      <c r="E117" s="41"/>
      <c r="F117" s="232" t="s">
        <v>163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84</v>
      </c>
    </row>
    <row r="118" spans="1:51" s="13" customFormat="1" ht="12">
      <c r="A118" s="13"/>
      <c r="B118" s="233"/>
      <c r="C118" s="234"/>
      <c r="D118" s="226" t="s">
        <v>164</v>
      </c>
      <c r="E118" s="235" t="s">
        <v>19</v>
      </c>
      <c r="F118" s="236" t="s">
        <v>359</v>
      </c>
      <c r="G118" s="234"/>
      <c r="H118" s="237">
        <v>92.4455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164</v>
      </c>
      <c r="AU118" s="243" t="s">
        <v>84</v>
      </c>
      <c r="AV118" s="13" t="s">
        <v>84</v>
      </c>
      <c r="AW118" s="13" t="s">
        <v>35</v>
      </c>
      <c r="AX118" s="13" t="s">
        <v>77</v>
      </c>
      <c r="AY118" s="243" t="s">
        <v>152</v>
      </c>
    </row>
    <row r="119" spans="1:65" s="2" customFormat="1" ht="16.5" customHeight="1">
      <c r="A119" s="39"/>
      <c r="B119" s="40"/>
      <c r="C119" s="213" t="s">
        <v>88</v>
      </c>
      <c r="D119" s="213" t="s">
        <v>154</v>
      </c>
      <c r="E119" s="214" t="s">
        <v>166</v>
      </c>
      <c r="F119" s="215" t="s">
        <v>167</v>
      </c>
      <c r="G119" s="216" t="s">
        <v>157</v>
      </c>
      <c r="H119" s="217">
        <v>4.448</v>
      </c>
      <c r="I119" s="218"/>
      <c r="J119" s="219">
        <f>ROUND(I119*H119,2)</f>
        <v>0</v>
      </c>
      <c r="K119" s="215" t="s">
        <v>158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0.01838</v>
      </c>
      <c r="R119" s="222">
        <f>Q119*H119</f>
        <v>0.08175424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91</v>
      </c>
      <c r="AT119" s="224" t="s">
        <v>154</v>
      </c>
      <c r="AU119" s="224" t="s">
        <v>84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84</v>
      </c>
      <c r="BK119" s="225">
        <f>ROUND(I119*H119,2)</f>
        <v>0</v>
      </c>
      <c r="BL119" s="18" t="s">
        <v>91</v>
      </c>
      <c r="BM119" s="224" t="s">
        <v>617</v>
      </c>
    </row>
    <row r="120" spans="1:47" s="2" customFormat="1" ht="12">
      <c r="A120" s="39"/>
      <c r="B120" s="40"/>
      <c r="C120" s="41"/>
      <c r="D120" s="226" t="s">
        <v>160</v>
      </c>
      <c r="E120" s="41"/>
      <c r="F120" s="227" t="s">
        <v>169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160</v>
      </c>
      <c r="AU120" s="18" t="s">
        <v>84</v>
      </c>
    </row>
    <row r="121" spans="1:47" s="2" customFormat="1" ht="12">
      <c r="A121" s="39"/>
      <c r="B121" s="40"/>
      <c r="C121" s="41"/>
      <c r="D121" s="231" t="s">
        <v>162</v>
      </c>
      <c r="E121" s="41"/>
      <c r="F121" s="232" t="s">
        <v>170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84</v>
      </c>
    </row>
    <row r="122" spans="1:65" s="2" customFormat="1" ht="16.5" customHeight="1">
      <c r="A122" s="39"/>
      <c r="B122" s="40"/>
      <c r="C122" s="213" t="s">
        <v>91</v>
      </c>
      <c r="D122" s="213" t="s">
        <v>154</v>
      </c>
      <c r="E122" s="214" t="s">
        <v>171</v>
      </c>
      <c r="F122" s="215" t="s">
        <v>172</v>
      </c>
      <c r="G122" s="216" t="s">
        <v>157</v>
      </c>
      <c r="H122" s="217">
        <v>4.448</v>
      </c>
      <c r="I122" s="218"/>
      <c r="J122" s="219">
        <f>ROUND(I122*H122,2)</f>
        <v>0</v>
      </c>
      <c r="K122" s="215" t="s">
        <v>158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0.0079</v>
      </c>
      <c r="R122" s="222">
        <f>Q122*H122</f>
        <v>0.03513920000000001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91</v>
      </c>
      <c r="AT122" s="224" t="s">
        <v>154</v>
      </c>
      <c r="AU122" s="224" t="s">
        <v>84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84</v>
      </c>
      <c r="BK122" s="225">
        <f>ROUND(I122*H122,2)</f>
        <v>0</v>
      </c>
      <c r="BL122" s="18" t="s">
        <v>91</v>
      </c>
      <c r="BM122" s="224" t="s">
        <v>618</v>
      </c>
    </row>
    <row r="123" spans="1:47" s="2" customFormat="1" ht="12">
      <c r="A123" s="39"/>
      <c r="B123" s="40"/>
      <c r="C123" s="41"/>
      <c r="D123" s="226" t="s">
        <v>160</v>
      </c>
      <c r="E123" s="41"/>
      <c r="F123" s="227" t="s">
        <v>174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84</v>
      </c>
    </row>
    <row r="124" spans="1:47" s="2" customFormat="1" ht="12">
      <c r="A124" s="39"/>
      <c r="B124" s="40"/>
      <c r="C124" s="41"/>
      <c r="D124" s="231" t="s">
        <v>162</v>
      </c>
      <c r="E124" s="41"/>
      <c r="F124" s="232" t="s">
        <v>175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162</v>
      </c>
      <c r="AU124" s="18" t="s">
        <v>84</v>
      </c>
    </row>
    <row r="125" spans="1:65" s="2" customFormat="1" ht="16.5" customHeight="1">
      <c r="A125" s="39"/>
      <c r="B125" s="40"/>
      <c r="C125" s="213" t="s">
        <v>94</v>
      </c>
      <c r="D125" s="213" t="s">
        <v>154</v>
      </c>
      <c r="E125" s="214" t="s">
        <v>176</v>
      </c>
      <c r="F125" s="215" t="s">
        <v>177</v>
      </c>
      <c r="G125" s="216" t="s">
        <v>157</v>
      </c>
      <c r="H125" s="217">
        <v>189.66</v>
      </c>
      <c r="I125" s="218"/>
      <c r="J125" s="219">
        <f>ROUND(I125*H125,2)</f>
        <v>0</v>
      </c>
      <c r="K125" s="215" t="s">
        <v>158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0.0035</v>
      </c>
      <c r="R125" s="222">
        <f>Q125*H125</f>
        <v>0.66381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</v>
      </c>
      <c r="AT125" s="224" t="s">
        <v>154</v>
      </c>
      <c r="AU125" s="224" t="s">
        <v>84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91</v>
      </c>
      <c r="BM125" s="224" t="s">
        <v>619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179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84</v>
      </c>
    </row>
    <row r="127" spans="1:47" s="2" customFormat="1" ht="12">
      <c r="A127" s="39"/>
      <c r="B127" s="40"/>
      <c r="C127" s="41"/>
      <c r="D127" s="231" t="s">
        <v>162</v>
      </c>
      <c r="E127" s="41"/>
      <c r="F127" s="232" t="s">
        <v>180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162</v>
      </c>
      <c r="AU127" s="18" t="s">
        <v>84</v>
      </c>
    </row>
    <row r="128" spans="1:51" s="13" customFormat="1" ht="12">
      <c r="A128" s="13"/>
      <c r="B128" s="233"/>
      <c r="C128" s="234"/>
      <c r="D128" s="226" t="s">
        <v>164</v>
      </c>
      <c r="E128" s="235" t="s">
        <v>19</v>
      </c>
      <c r="F128" s="236" t="s">
        <v>620</v>
      </c>
      <c r="G128" s="234"/>
      <c r="H128" s="237">
        <v>189.66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164</v>
      </c>
      <c r="AU128" s="243" t="s">
        <v>84</v>
      </c>
      <c r="AV128" s="13" t="s">
        <v>84</v>
      </c>
      <c r="AW128" s="13" t="s">
        <v>35</v>
      </c>
      <c r="AX128" s="13" t="s">
        <v>77</v>
      </c>
      <c r="AY128" s="243" t="s">
        <v>152</v>
      </c>
    </row>
    <row r="129" spans="1:65" s="2" customFormat="1" ht="16.5" customHeight="1">
      <c r="A129" s="39"/>
      <c r="B129" s="40"/>
      <c r="C129" s="213" t="s">
        <v>97</v>
      </c>
      <c r="D129" s="213" t="s">
        <v>154</v>
      </c>
      <c r="E129" s="214" t="s">
        <v>182</v>
      </c>
      <c r="F129" s="215" t="s">
        <v>183</v>
      </c>
      <c r="G129" s="216" t="s">
        <v>157</v>
      </c>
      <c r="H129" s="217">
        <v>1848.91</v>
      </c>
      <c r="I129" s="218"/>
      <c r="J129" s="219">
        <f>ROUND(I129*H129,2)</f>
        <v>0</v>
      </c>
      <c r="K129" s="215" t="s">
        <v>158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84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621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185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84</v>
      </c>
    </row>
    <row r="131" spans="1:47" s="2" customFormat="1" ht="12">
      <c r="A131" s="39"/>
      <c r="B131" s="40"/>
      <c r="C131" s="41"/>
      <c r="D131" s="231" t="s">
        <v>162</v>
      </c>
      <c r="E131" s="41"/>
      <c r="F131" s="232" t="s">
        <v>186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162</v>
      </c>
      <c r="AU131" s="18" t="s">
        <v>84</v>
      </c>
    </row>
    <row r="132" spans="1:51" s="13" customFormat="1" ht="12">
      <c r="A132" s="13"/>
      <c r="B132" s="233"/>
      <c r="C132" s="234"/>
      <c r="D132" s="226" t="s">
        <v>164</v>
      </c>
      <c r="E132" s="235" t="s">
        <v>19</v>
      </c>
      <c r="F132" s="236" t="s">
        <v>530</v>
      </c>
      <c r="G132" s="234"/>
      <c r="H132" s="237">
        <v>1848.91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164</v>
      </c>
      <c r="AU132" s="243" t="s">
        <v>84</v>
      </c>
      <c r="AV132" s="13" t="s">
        <v>84</v>
      </c>
      <c r="AW132" s="13" t="s">
        <v>35</v>
      </c>
      <c r="AX132" s="13" t="s">
        <v>77</v>
      </c>
      <c r="AY132" s="243" t="s">
        <v>152</v>
      </c>
    </row>
    <row r="133" spans="1:63" s="12" customFormat="1" ht="22.8" customHeight="1">
      <c r="A133" s="12"/>
      <c r="B133" s="197"/>
      <c r="C133" s="198"/>
      <c r="D133" s="199" t="s">
        <v>72</v>
      </c>
      <c r="E133" s="211" t="s">
        <v>188</v>
      </c>
      <c r="F133" s="211" t="s">
        <v>189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SUM(P134:P148)</f>
        <v>0</v>
      </c>
      <c r="Q133" s="205"/>
      <c r="R133" s="206">
        <f>SUM(R134:R148)</f>
        <v>0.1339</v>
      </c>
      <c r="S133" s="205"/>
      <c r="T133" s="207">
        <f>SUM(T134:T148)</f>
        <v>6.84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77</v>
      </c>
      <c r="AT133" s="209" t="s">
        <v>72</v>
      </c>
      <c r="AU133" s="209" t="s">
        <v>77</v>
      </c>
      <c r="AY133" s="208" t="s">
        <v>152</v>
      </c>
      <c r="BK133" s="210">
        <f>SUM(BK134:BK148)</f>
        <v>0</v>
      </c>
    </row>
    <row r="134" spans="1:65" s="2" customFormat="1" ht="21.75" customHeight="1">
      <c r="A134" s="39"/>
      <c r="B134" s="40"/>
      <c r="C134" s="213" t="s">
        <v>100</v>
      </c>
      <c r="D134" s="213" t="s">
        <v>154</v>
      </c>
      <c r="E134" s="214" t="s">
        <v>190</v>
      </c>
      <c r="F134" s="215" t="s">
        <v>191</v>
      </c>
      <c r="G134" s="216" t="s">
        <v>157</v>
      </c>
      <c r="H134" s="217">
        <v>1030</v>
      </c>
      <c r="I134" s="218"/>
      <c r="J134" s="219">
        <f>ROUND(I134*H134,2)</f>
        <v>0</v>
      </c>
      <c r="K134" s="215" t="s">
        <v>158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0.00013</v>
      </c>
      <c r="R134" s="222">
        <f>Q134*H134</f>
        <v>0.1339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91</v>
      </c>
      <c r="AT134" s="224" t="s">
        <v>154</v>
      </c>
      <c r="AU134" s="224" t="s">
        <v>84</v>
      </c>
      <c r="AY134" s="18" t="s">
        <v>152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84</v>
      </c>
      <c r="BK134" s="225">
        <f>ROUND(I134*H134,2)</f>
        <v>0</v>
      </c>
      <c r="BL134" s="18" t="s">
        <v>91</v>
      </c>
      <c r="BM134" s="224" t="s">
        <v>622</v>
      </c>
    </row>
    <row r="135" spans="1:47" s="2" customFormat="1" ht="12">
      <c r="A135" s="39"/>
      <c r="B135" s="40"/>
      <c r="C135" s="41"/>
      <c r="D135" s="226" t="s">
        <v>160</v>
      </c>
      <c r="E135" s="41"/>
      <c r="F135" s="227" t="s">
        <v>193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160</v>
      </c>
      <c r="AU135" s="18" t="s">
        <v>84</v>
      </c>
    </row>
    <row r="136" spans="1:47" s="2" customFormat="1" ht="12">
      <c r="A136" s="39"/>
      <c r="B136" s="40"/>
      <c r="C136" s="41"/>
      <c r="D136" s="231" t="s">
        <v>162</v>
      </c>
      <c r="E136" s="41"/>
      <c r="F136" s="232" t="s">
        <v>194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162</v>
      </c>
      <c r="AU136" s="18" t="s">
        <v>84</v>
      </c>
    </row>
    <row r="137" spans="1:51" s="13" customFormat="1" ht="12">
      <c r="A137" s="13"/>
      <c r="B137" s="233"/>
      <c r="C137" s="234"/>
      <c r="D137" s="226" t="s">
        <v>164</v>
      </c>
      <c r="E137" s="235" t="s">
        <v>19</v>
      </c>
      <c r="F137" s="236" t="s">
        <v>623</v>
      </c>
      <c r="G137" s="234"/>
      <c r="H137" s="237">
        <v>1030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164</v>
      </c>
      <c r="AU137" s="243" t="s">
        <v>84</v>
      </c>
      <c r="AV137" s="13" t="s">
        <v>84</v>
      </c>
      <c r="AW137" s="13" t="s">
        <v>35</v>
      </c>
      <c r="AX137" s="13" t="s">
        <v>77</v>
      </c>
      <c r="AY137" s="243" t="s">
        <v>152</v>
      </c>
    </row>
    <row r="138" spans="1:65" s="2" customFormat="1" ht="16.5" customHeight="1">
      <c r="A138" s="39"/>
      <c r="B138" s="40"/>
      <c r="C138" s="213" t="s">
        <v>624</v>
      </c>
      <c r="D138" s="213" t="s">
        <v>154</v>
      </c>
      <c r="E138" s="214" t="s">
        <v>196</v>
      </c>
      <c r="F138" s="215" t="s">
        <v>197</v>
      </c>
      <c r="G138" s="216" t="s">
        <v>157</v>
      </c>
      <c r="H138" s="217">
        <v>1848.91</v>
      </c>
      <c r="I138" s="218"/>
      <c r="J138" s="219">
        <f>ROUND(I138*H138,2)</f>
        <v>0</v>
      </c>
      <c r="K138" s="215" t="s">
        <v>158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91</v>
      </c>
      <c r="AT138" s="224" t="s">
        <v>154</v>
      </c>
      <c r="AU138" s="224" t="s">
        <v>84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84</v>
      </c>
      <c r="BK138" s="225">
        <f>ROUND(I138*H138,2)</f>
        <v>0</v>
      </c>
      <c r="BL138" s="18" t="s">
        <v>91</v>
      </c>
      <c r="BM138" s="224" t="s">
        <v>625</v>
      </c>
    </row>
    <row r="139" spans="1:47" s="2" customFormat="1" ht="12">
      <c r="A139" s="39"/>
      <c r="B139" s="40"/>
      <c r="C139" s="41"/>
      <c r="D139" s="226" t="s">
        <v>160</v>
      </c>
      <c r="E139" s="41"/>
      <c r="F139" s="227" t="s">
        <v>199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160</v>
      </c>
      <c r="AU139" s="18" t="s">
        <v>84</v>
      </c>
    </row>
    <row r="140" spans="1:47" s="2" customFormat="1" ht="12">
      <c r="A140" s="39"/>
      <c r="B140" s="40"/>
      <c r="C140" s="41"/>
      <c r="D140" s="231" t="s">
        <v>162</v>
      </c>
      <c r="E140" s="41"/>
      <c r="F140" s="232" t="s">
        <v>200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162</v>
      </c>
      <c r="AU140" s="18" t="s">
        <v>84</v>
      </c>
    </row>
    <row r="141" spans="1:51" s="13" customFormat="1" ht="12">
      <c r="A141" s="13"/>
      <c r="B141" s="233"/>
      <c r="C141" s="234"/>
      <c r="D141" s="226" t="s">
        <v>164</v>
      </c>
      <c r="E141" s="235" t="s">
        <v>19</v>
      </c>
      <c r="F141" s="236" t="s">
        <v>530</v>
      </c>
      <c r="G141" s="234"/>
      <c r="H141" s="237">
        <v>1848.91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164</v>
      </c>
      <c r="AU141" s="243" t="s">
        <v>84</v>
      </c>
      <c r="AV141" s="13" t="s">
        <v>84</v>
      </c>
      <c r="AW141" s="13" t="s">
        <v>35</v>
      </c>
      <c r="AX141" s="13" t="s">
        <v>77</v>
      </c>
      <c r="AY141" s="243" t="s">
        <v>152</v>
      </c>
    </row>
    <row r="142" spans="1:65" s="2" customFormat="1" ht="16.5" customHeight="1">
      <c r="A142" s="39"/>
      <c r="B142" s="40"/>
      <c r="C142" s="213" t="s">
        <v>210</v>
      </c>
      <c r="D142" s="213" t="s">
        <v>154</v>
      </c>
      <c r="E142" s="214" t="s">
        <v>368</v>
      </c>
      <c r="F142" s="215" t="s">
        <v>369</v>
      </c>
      <c r="G142" s="216" t="s">
        <v>370</v>
      </c>
      <c r="H142" s="217">
        <v>2.88</v>
      </c>
      <c r="I142" s="218"/>
      <c r="J142" s="219">
        <f>ROUND(I142*H142,2)</f>
        <v>0</v>
      </c>
      <c r="K142" s="215" t="s">
        <v>158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2.2</v>
      </c>
      <c r="T142" s="223">
        <f>S142*H142</f>
        <v>6.336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91</v>
      </c>
      <c r="AT142" s="224" t="s">
        <v>154</v>
      </c>
      <c r="AU142" s="224" t="s">
        <v>84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84</v>
      </c>
      <c r="BK142" s="225">
        <f>ROUND(I142*H142,2)</f>
        <v>0</v>
      </c>
      <c r="BL142" s="18" t="s">
        <v>91</v>
      </c>
      <c r="BM142" s="224" t="s">
        <v>626</v>
      </c>
    </row>
    <row r="143" spans="1:47" s="2" customFormat="1" ht="12">
      <c r="A143" s="39"/>
      <c r="B143" s="40"/>
      <c r="C143" s="41"/>
      <c r="D143" s="226" t="s">
        <v>160</v>
      </c>
      <c r="E143" s="41"/>
      <c r="F143" s="227" t="s">
        <v>372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160</v>
      </c>
      <c r="AU143" s="18" t="s">
        <v>84</v>
      </c>
    </row>
    <row r="144" spans="1:47" s="2" customFormat="1" ht="12">
      <c r="A144" s="39"/>
      <c r="B144" s="40"/>
      <c r="C144" s="41"/>
      <c r="D144" s="231" t="s">
        <v>162</v>
      </c>
      <c r="E144" s="41"/>
      <c r="F144" s="232" t="s">
        <v>373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162</v>
      </c>
      <c r="AU144" s="18" t="s">
        <v>84</v>
      </c>
    </row>
    <row r="145" spans="1:51" s="13" customFormat="1" ht="12">
      <c r="A145" s="13"/>
      <c r="B145" s="233"/>
      <c r="C145" s="234"/>
      <c r="D145" s="226" t="s">
        <v>164</v>
      </c>
      <c r="E145" s="235" t="s">
        <v>19</v>
      </c>
      <c r="F145" s="236" t="s">
        <v>627</v>
      </c>
      <c r="G145" s="234"/>
      <c r="H145" s="237">
        <v>2.88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164</v>
      </c>
      <c r="AU145" s="243" t="s">
        <v>84</v>
      </c>
      <c r="AV145" s="13" t="s">
        <v>84</v>
      </c>
      <c r="AW145" s="13" t="s">
        <v>35</v>
      </c>
      <c r="AX145" s="13" t="s">
        <v>77</v>
      </c>
      <c r="AY145" s="243" t="s">
        <v>152</v>
      </c>
    </row>
    <row r="146" spans="1:65" s="2" customFormat="1" ht="16.5" customHeight="1">
      <c r="A146" s="39"/>
      <c r="B146" s="40"/>
      <c r="C146" s="213" t="s">
        <v>216</v>
      </c>
      <c r="D146" s="213" t="s">
        <v>154</v>
      </c>
      <c r="E146" s="214" t="s">
        <v>628</v>
      </c>
      <c r="F146" s="215" t="s">
        <v>629</v>
      </c>
      <c r="G146" s="216" t="s">
        <v>157</v>
      </c>
      <c r="H146" s="217">
        <v>8</v>
      </c>
      <c r="I146" s="218"/>
      <c r="J146" s="219">
        <f>ROUND(I146*H146,2)</f>
        <v>0</v>
      </c>
      <c r="K146" s="215" t="s">
        <v>158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0.063</v>
      </c>
      <c r="T146" s="223">
        <f>S146*H146</f>
        <v>0.504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91</v>
      </c>
      <c r="AT146" s="224" t="s">
        <v>154</v>
      </c>
      <c r="AU146" s="224" t="s">
        <v>84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84</v>
      </c>
      <c r="BK146" s="225">
        <f>ROUND(I146*H146,2)</f>
        <v>0</v>
      </c>
      <c r="BL146" s="18" t="s">
        <v>91</v>
      </c>
      <c r="BM146" s="224" t="s">
        <v>630</v>
      </c>
    </row>
    <row r="147" spans="1:47" s="2" customFormat="1" ht="12">
      <c r="A147" s="39"/>
      <c r="B147" s="40"/>
      <c r="C147" s="41"/>
      <c r="D147" s="226" t="s">
        <v>160</v>
      </c>
      <c r="E147" s="41"/>
      <c r="F147" s="227" t="s">
        <v>631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160</v>
      </c>
      <c r="AU147" s="18" t="s">
        <v>84</v>
      </c>
    </row>
    <row r="148" spans="1:47" s="2" customFormat="1" ht="12">
      <c r="A148" s="39"/>
      <c r="B148" s="40"/>
      <c r="C148" s="41"/>
      <c r="D148" s="231" t="s">
        <v>162</v>
      </c>
      <c r="E148" s="41"/>
      <c r="F148" s="232" t="s">
        <v>632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162</v>
      </c>
      <c r="AU148" s="18" t="s">
        <v>84</v>
      </c>
    </row>
    <row r="149" spans="1:63" s="12" customFormat="1" ht="22.8" customHeight="1">
      <c r="A149" s="12"/>
      <c r="B149" s="197"/>
      <c r="C149" s="198"/>
      <c r="D149" s="199" t="s">
        <v>72</v>
      </c>
      <c r="E149" s="211" t="s">
        <v>201</v>
      </c>
      <c r="F149" s="211" t="s">
        <v>202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SUM(P150:P167)</f>
        <v>0</v>
      </c>
      <c r="Q149" s="205"/>
      <c r="R149" s="206">
        <f>SUM(R150:R167)</f>
        <v>0</v>
      </c>
      <c r="S149" s="205"/>
      <c r="T149" s="207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77</v>
      </c>
      <c r="AT149" s="209" t="s">
        <v>72</v>
      </c>
      <c r="AU149" s="209" t="s">
        <v>77</v>
      </c>
      <c r="AY149" s="208" t="s">
        <v>152</v>
      </c>
      <c r="BK149" s="210">
        <f>SUM(BK150:BK167)</f>
        <v>0</v>
      </c>
    </row>
    <row r="150" spans="1:65" s="2" customFormat="1" ht="16.5" customHeight="1">
      <c r="A150" s="39"/>
      <c r="B150" s="40"/>
      <c r="C150" s="213" t="s">
        <v>222</v>
      </c>
      <c r="D150" s="213" t="s">
        <v>154</v>
      </c>
      <c r="E150" s="214" t="s">
        <v>204</v>
      </c>
      <c r="F150" s="215" t="s">
        <v>205</v>
      </c>
      <c r="G150" s="216" t="s">
        <v>206</v>
      </c>
      <c r="H150" s="217">
        <v>7.8898</v>
      </c>
      <c r="I150" s="218"/>
      <c r="J150" s="219">
        <f>ROUND(I150*H150,2)</f>
        <v>0</v>
      </c>
      <c r="K150" s="215" t="s">
        <v>158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91</v>
      </c>
      <c r="AT150" s="224" t="s">
        <v>154</v>
      </c>
      <c r="AU150" s="224" t="s">
        <v>84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84</v>
      </c>
      <c r="BK150" s="225">
        <f>ROUND(I150*H150,2)</f>
        <v>0</v>
      </c>
      <c r="BL150" s="18" t="s">
        <v>91</v>
      </c>
      <c r="BM150" s="224" t="s">
        <v>633</v>
      </c>
    </row>
    <row r="151" spans="1:47" s="2" customFormat="1" ht="12">
      <c r="A151" s="39"/>
      <c r="B151" s="40"/>
      <c r="C151" s="41"/>
      <c r="D151" s="226" t="s">
        <v>160</v>
      </c>
      <c r="E151" s="41"/>
      <c r="F151" s="227" t="s">
        <v>208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160</v>
      </c>
      <c r="AU151" s="18" t="s">
        <v>84</v>
      </c>
    </row>
    <row r="152" spans="1:47" s="2" customFormat="1" ht="12">
      <c r="A152" s="39"/>
      <c r="B152" s="40"/>
      <c r="C152" s="41"/>
      <c r="D152" s="231" t="s">
        <v>162</v>
      </c>
      <c r="E152" s="41"/>
      <c r="F152" s="232" t="s">
        <v>209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162</v>
      </c>
      <c r="AU152" s="18" t="s">
        <v>84</v>
      </c>
    </row>
    <row r="153" spans="1:65" s="2" customFormat="1" ht="16.5" customHeight="1">
      <c r="A153" s="39"/>
      <c r="B153" s="40"/>
      <c r="C153" s="213" t="s">
        <v>228</v>
      </c>
      <c r="D153" s="213" t="s">
        <v>154</v>
      </c>
      <c r="E153" s="214" t="s">
        <v>211</v>
      </c>
      <c r="F153" s="215" t="s">
        <v>212</v>
      </c>
      <c r="G153" s="216" t="s">
        <v>206</v>
      </c>
      <c r="H153" s="217">
        <v>7.8898</v>
      </c>
      <c r="I153" s="218"/>
      <c r="J153" s="219">
        <f>ROUND(I153*H153,2)</f>
        <v>0</v>
      </c>
      <c r="K153" s="215" t="s">
        <v>158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91</v>
      </c>
      <c r="AT153" s="224" t="s">
        <v>154</v>
      </c>
      <c r="AU153" s="224" t="s">
        <v>84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84</v>
      </c>
      <c r="BK153" s="225">
        <f>ROUND(I153*H153,2)</f>
        <v>0</v>
      </c>
      <c r="BL153" s="18" t="s">
        <v>91</v>
      </c>
      <c r="BM153" s="224" t="s">
        <v>634</v>
      </c>
    </row>
    <row r="154" spans="1:47" s="2" customFormat="1" ht="12">
      <c r="A154" s="39"/>
      <c r="B154" s="40"/>
      <c r="C154" s="41"/>
      <c r="D154" s="226" t="s">
        <v>160</v>
      </c>
      <c r="E154" s="41"/>
      <c r="F154" s="227" t="s">
        <v>214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160</v>
      </c>
      <c r="AU154" s="18" t="s">
        <v>84</v>
      </c>
    </row>
    <row r="155" spans="1:47" s="2" customFormat="1" ht="12">
      <c r="A155" s="39"/>
      <c r="B155" s="40"/>
      <c r="C155" s="41"/>
      <c r="D155" s="231" t="s">
        <v>162</v>
      </c>
      <c r="E155" s="41"/>
      <c r="F155" s="232" t="s">
        <v>215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162</v>
      </c>
      <c r="AU155" s="18" t="s">
        <v>84</v>
      </c>
    </row>
    <row r="156" spans="1:65" s="2" customFormat="1" ht="21.75" customHeight="1">
      <c r="A156" s="39"/>
      <c r="B156" s="40"/>
      <c r="C156" s="213" t="s">
        <v>8</v>
      </c>
      <c r="D156" s="213" t="s">
        <v>154</v>
      </c>
      <c r="E156" s="214" t="s">
        <v>217</v>
      </c>
      <c r="F156" s="215" t="s">
        <v>218</v>
      </c>
      <c r="G156" s="216" t="s">
        <v>206</v>
      </c>
      <c r="H156" s="217">
        <v>7.8898</v>
      </c>
      <c r="I156" s="218"/>
      <c r="J156" s="219">
        <f>ROUND(I156*H156,2)</f>
        <v>0</v>
      </c>
      <c r="K156" s="215" t="s">
        <v>158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91</v>
      </c>
      <c r="AT156" s="224" t="s">
        <v>154</v>
      </c>
      <c r="AU156" s="224" t="s">
        <v>84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84</v>
      </c>
      <c r="BK156" s="225">
        <f>ROUND(I156*H156,2)</f>
        <v>0</v>
      </c>
      <c r="BL156" s="18" t="s">
        <v>91</v>
      </c>
      <c r="BM156" s="224" t="s">
        <v>635</v>
      </c>
    </row>
    <row r="157" spans="1:47" s="2" customFormat="1" ht="12">
      <c r="A157" s="39"/>
      <c r="B157" s="40"/>
      <c r="C157" s="41"/>
      <c r="D157" s="226" t="s">
        <v>160</v>
      </c>
      <c r="E157" s="41"/>
      <c r="F157" s="227" t="s">
        <v>220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160</v>
      </c>
      <c r="AU157" s="18" t="s">
        <v>84</v>
      </c>
    </row>
    <row r="158" spans="1:47" s="2" customFormat="1" ht="12">
      <c r="A158" s="39"/>
      <c r="B158" s="40"/>
      <c r="C158" s="41"/>
      <c r="D158" s="231" t="s">
        <v>162</v>
      </c>
      <c r="E158" s="41"/>
      <c r="F158" s="232" t="s">
        <v>221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162</v>
      </c>
      <c r="AU158" s="18" t="s">
        <v>84</v>
      </c>
    </row>
    <row r="159" spans="1:65" s="2" customFormat="1" ht="16.5" customHeight="1">
      <c r="A159" s="39"/>
      <c r="B159" s="40"/>
      <c r="C159" s="213" t="s">
        <v>241</v>
      </c>
      <c r="D159" s="213" t="s">
        <v>154</v>
      </c>
      <c r="E159" s="214" t="s">
        <v>223</v>
      </c>
      <c r="F159" s="215" t="s">
        <v>224</v>
      </c>
      <c r="G159" s="216" t="s">
        <v>206</v>
      </c>
      <c r="H159" s="217">
        <v>7.8898</v>
      </c>
      <c r="I159" s="218"/>
      <c r="J159" s="219">
        <f>ROUND(I159*H159,2)</f>
        <v>0</v>
      </c>
      <c r="K159" s="215" t="s">
        <v>158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91</v>
      </c>
      <c r="AT159" s="224" t="s">
        <v>154</v>
      </c>
      <c r="AU159" s="224" t="s">
        <v>84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91</v>
      </c>
      <c r="BM159" s="224" t="s">
        <v>636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226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84</v>
      </c>
    </row>
    <row r="161" spans="1:47" s="2" customFormat="1" ht="12">
      <c r="A161" s="39"/>
      <c r="B161" s="40"/>
      <c r="C161" s="41"/>
      <c r="D161" s="231" t="s">
        <v>162</v>
      </c>
      <c r="E161" s="41"/>
      <c r="F161" s="232" t="s">
        <v>227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162</v>
      </c>
      <c r="AU161" s="18" t="s">
        <v>84</v>
      </c>
    </row>
    <row r="162" spans="1:65" s="2" customFormat="1" ht="16.5" customHeight="1">
      <c r="A162" s="39"/>
      <c r="B162" s="40"/>
      <c r="C162" s="213" t="s">
        <v>251</v>
      </c>
      <c r="D162" s="213" t="s">
        <v>154</v>
      </c>
      <c r="E162" s="214" t="s">
        <v>229</v>
      </c>
      <c r="F162" s="215" t="s">
        <v>230</v>
      </c>
      <c r="G162" s="216" t="s">
        <v>206</v>
      </c>
      <c r="H162" s="217">
        <v>95.9286</v>
      </c>
      <c r="I162" s="218"/>
      <c r="J162" s="219">
        <f>ROUND(I162*H162,2)</f>
        <v>0</v>
      </c>
      <c r="K162" s="215" t="s">
        <v>158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91</v>
      </c>
      <c r="AT162" s="224" t="s">
        <v>154</v>
      </c>
      <c r="AU162" s="224" t="s">
        <v>84</v>
      </c>
      <c r="AY162" s="18" t="s">
        <v>152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84</v>
      </c>
      <c r="BK162" s="225">
        <f>ROUND(I162*H162,2)</f>
        <v>0</v>
      </c>
      <c r="BL162" s="18" t="s">
        <v>91</v>
      </c>
      <c r="BM162" s="224" t="s">
        <v>637</v>
      </c>
    </row>
    <row r="163" spans="1:47" s="2" customFormat="1" ht="12">
      <c r="A163" s="39"/>
      <c r="B163" s="40"/>
      <c r="C163" s="41"/>
      <c r="D163" s="226" t="s">
        <v>160</v>
      </c>
      <c r="E163" s="41"/>
      <c r="F163" s="227" t="s">
        <v>232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160</v>
      </c>
      <c r="AU163" s="18" t="s">
        <v>84</v>
      </c>
    </row>
    <row r="164" spans="1:47" s="2" customFormat="1" ht="12">
      <c r="A164" s="39"/>
      <c r="B164" s="40"/>
      <c r="C164" s="41"/>
      <c r="D164" s="231" t="s">
        <v>162</v>
      </c>
      <c r="E164" s="41"/>
      <c r="F164" s="232" t="s">
        <v>233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162</v>
      </c>
      <c r="AU164" s="18" t="s">
        <v>84</v>
      </c>
    </row>
    <row r="165" spans="1:65" s="2" customFormat="1" ht="21.75" customHeight="1">
      <c r="A165" s="39"/>
      <c r="B165" s="40"/>
      <c r="C165" s="213" t="s">
        <v>258</v>
      </c>
      <c r="D165" s="213" t="s">
        <v>154</v>
      </c>
      <c r="E165" s="214" t="s">
        <v>234</v>
      </c>
      <c r="F165" s="215" t="s">
        <v>235</v>
      </c>
      <c r="G165" s="216" t="s">
        <v>206</v>
      </c>
      <c r="H165" s="217">
        <v>9.59286</v>
      </c>
      <c r="I165" s="218"/>
      <c r="J165" s="219">
        <f>ROUND(I165*H165,2)</f>
        <v>0</v>
      </c>
      <c r="K165" s="215" t="s">
        <v>158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91</v>
      </c>
      <c r="AT165" s="224" t="s">
        <v>154</v>
      </c>
      <c r="AU165" s="224" t="s">
        <v>84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84</v>
      </c>
      <c r="BK165" s="225">
        <f>ROUND(I165*H165,2)</f>
        <v>0</v>
      </c>
      <c r="BL165" s="18" t="s">
        <v>91</v>
      </c>
      <c r="BM165" s="224" t="s">
        <v>638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237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84</v>
      </c>
    </row>
    <row r="167" spans="1:47" s="2" customFormat="1" ht="12">
      <c r="A167" s="39"/>
      <c r="B167" s="40"/>
      <c r="C167" s="41"/>
      <c r="D167" s="231" t="s">
        <v>162</v>
      </c>
      <c r="E167" s="41"/>
      <c r="F167" s="232" t="s">
        <v>238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162</v>
      </c>
      <c r="AU167" s="18" t="s">
        <v>84</v>
      </c>
    </row>
    <row r="168" spans="1:63" s="12" customFormat="1" ht="22.8" customHeight="1">
      <c r="A168" s="12"/>
      <c r="B168" s="197"/>
      <c r="C168" s="198"/>
      <c r="D168" s="199" t="s">
        <v>72</v>
      </c>
      <c r="E168" s="211" t="s">
        <v>239</v>
      </c>
      <c r="F168" s="211" t="s">
        <v>240</v>
      </c>
      <c r="G168" s="198"/>
      <c r="H168" s="198"/>
      <c r="I168" s="201"/>
      <c r="J168" s="212">
        <f>BK168</f>
        <v>0</v>
      </c>
      <c r="K168" s="198"/>
      <c r="L168" s="203"/>
      <c r="M168" s="204"/>
      <c r="N168" s="205"/>
      <c r="O168" s="205"/>
      <c r="P168" s="206">
        <f>SUM(P169:P171)</f>
        <v>0</v>
      </c>
      <c r="Q168" s="205"/>
      <c r="R168" s="206">
        <f>SUM(R169:R171)</f>
        <v>0</v>
      </c>
      <c r="S168" s="205"/>
      <c r="T168" s="207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77</v>
      </c>
      <c r="AT168" s="209" t="s">
        <v>72</v>
      </c>
      <c r="AU168" s="209" t="s">
        <v>77</v>
      </c>
      <c r="AY168" s="208" t="s">
        <v>152</v>
      </c>
      <c r="BK168" s="210">
        <f>SUM(BK169:BK171)</f>
        <v>0</v>
      </c>
    </row>
    <row r="169" spans="1:65" s="2" customFormat="1" ht="16.5" customHeight="1">
      <c r="A169" s="39"/>
      <c r="B169" s="40"/>
      <c r="C169" s="213" t="s">
        <v>265</v>
      </c>
      <c r="D169" s="213" t="s">
        <v>154</v>
      </c>
      <c r="E169" s="214" t="s">
        <v>242</v>
      </c>
      <c r="F169" s="215" t="s">
        <v>243</v>
      </c>
      <c r="G169" s="216" t="s">
        <v>206</v>
      </c>
      <c r="H169" s="217">
        <v>5.61109</v>
      </c>
      <c r="I169" s="218"/>
      <c r="J169" s="219">
        <f>ROUND(I169*H169,2)</f>
        <v>0</v>
      </c>
      <c r="K169" s="215" t="s">
        <v>158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91</v>
      </c>
      <c r="AT169" s="224" t="s">
        <v>154</v>
      </c>
      <c r="AU169" s="224" t="s">
        <v>84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84</v>
      </c>
      <c r="BK169" s="225">
        <f>ROUND(I169*H169,2)</f>
        <v>0</v>
      </c>
      <c r="BL169" s="18" t="s">
        <v>91</v>
      </c>
      <c r="BM169" s="224" t="s">
        <v>639</v>
      </c>
    </row>
    <row r="170" spans="1:47" s="2" customFormat="1" ht="12">
      <c r="A170" s="39"/>
      <c r="B170" s="40"/>
      <c r="C170" s="41"/>
      <c r="D170" s="226" t="s">
        <v>160</v>
      </c>
      <c r="E170" s="41"/>
      <c r="F170" s="227" t="s">
        <v>245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160</v>
      </c>
      <c r="AU170" s="18" t="s">
        <v>84</v>
      </c>
    </row>
    <row r="171" spans="1:47" s="2" customFormat="1" ht="12">
      <c r="A171" s="39"/>
      <c r="B171" s="40"/>
      <c r="C171" s="41"/>
      <c r="D171" s="231" t="s">
        <v>162</v>
      </c>
      <c r="E171" s="41"/>
      <c r="F171" s="232" t="s">
        <v>246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162</v>
      </c>
      <c r="AU171" s="18" t="s">
        <v>84</v>
      </c>
    </row>
    <row r="172" spans="1:63" s="12" customFormat="1" ht="25.9" customHeight="1">
      <c r="A172" s="12"/>
      <c r="B172" s="197"/>
      <c r="C172" s="198"/>
      <c r="D172" s="199" t="s">
        <v>72</v>
      </c>
      <c r="E172" s="200" t="s">
        <v>247</v>
      </c>
      <c r="F172" s="200" t="s">
        <v>248</v>
      </c>
      <c r="G172" s="198"/>
      <c r="H172" s="198"/>
      <c r="I172" s="201"/>
      <c r="J172" s="202">
        <f>BK172</f>
        <v>0</v>
      </c>
      <c r="K172" s="198"/>
      <c r="L172" s="203"/>
      <c r="M172" s="204"/>
      <c r="N172" s="205"/>
      <c r="O172" s="205"/>
      <c r="P172" s="206">
        <f>P173+P179+P191+P213+P231+P254+P259+P291</f>
        <v>0</v>
      </c>
      <c r="Q172" s="205"/>
      <c r="R172" s="206">
        <f>R173+R179+R191+R213+R231+R254+R259+R291</f>
        <v>4.5664218</v>
      </c>
      <c r="S172" s="205"/>
      <c r="T172" s="207">
        <f>T173+T179+T191+T213+T231+T254+T259+T291</f>
        <v>1.0497951049999998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84</v>
      </c>
      <c r="AT172" s="209" t="s">
        <v>72</v>
      </c>
      <c r="AU172" s="209" t="s">
        <v>73</v>
      </c>
      <c r="AY172" s="208" t="s">
        <v>152</v>
      </c>
      <c r="BK172" s="210">
        <f>BK173+BK179+BK191+BK213+BK231+BK254+BK259+BK291</f>
        <v>0</v>
      </c>
    </row>
    <row r="173" spans="1:63" s="12" customFormat="1" ht="22.8" customHeight="1">
      <c r="A173" s="12"/>
      <c r="B173" s="197"/>
      <c r="C173" s="198"/>
      <c r="D173" s="199" t="s">
        <v>72</v>
      </c>
      <c r="E173" s="211" t="s">
        <v>382</v>
      </c>
      <c r="F173" s="211" t="s">
        <v>383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SUM(P174:P178)</f>
        <v>0</v>
      </c>
      <c r="Q173" s="205"/>
      <c r="R173" s="206">
        <f>SUM(R174:R178)</f>
        <v>0.04425</v>
      </c>
      <c r="S173" s="205"/>
      <c r="T173" s="207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84</v>
      </c>
      <c r="AT173" s="209" t="s">
        <v>72</v>
      </c>
      <c r="AU173" s="209" t="s">
        <v>77</v>
      </c>
      <c r="AY173" s="208" t="s">
        <v>152</v>
      </c>
      <c r="BK173" s="210">
        <f>SUM(BK174:BK178)</f>
        <v>0</v>
      </c>
    </row>
    <row r="174" spans="1:65" s="2" customFormat="1" ht="16.5" customHeight="1">
      <c r="A174" s="39"/>
      <c r="B174" s="40"/>
      <c r="C174" s="213" t="s">
        <v>271</v>
      </c>
      <c r="D174" s="213" t="s">
        <v>154</v>
      </c>
      <c r="E174" s="214" t="s">
        <v>384</v>
      </c>
      <c r="F174" s="215" t="s">
        <v>385</v>
      </c>
      <c r="G174" s="216" t="s">
        <v>386</v>
      </c>
      <c r="H174" s="217">
        <v>2</v>
      </c>
      <c r="I174" s="218"/>
      <c r="J174" s="219">
        <f>ROUND(I174*H174,2)</f>
        <v>0</v>
      </c>
      <c r="K174" s="215" t="s">
        <v>158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0.01475</v>
      </c>
      <c r="R174" s="222">
        <f>Q174*H174</f>
        <v>0.0295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241</v>
      </c>
      <c r="AT174" s="224" t="s">
        <v>154</v>
      </c>
      <c r="AU174" s="224" t="s">
        <v>84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84</v>
      </c>
      <c r="BK174" s="225">
        <f>ROUND(I174*H174,2)</f>
        <v>0</v>
      </c>
      <c r="BL174" s="18" t="s">
        <v>241</v>
      </c>
      <c r="BM174" s="224" t="s">
        <v>640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388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84</v>
      </c>
    </row>
    <row r="176" spans="1:47" s="2" customFormat="1" ht="12">
      <c r="A176" s="39"/>
      <c r="B176" s="40"/>
      <c r="C176" s="41"/>
      <c r="D176" s="231" t="s">
        <v>162</v>
      </c>
      <c r="E176" s="41"/>
      <c r="F176" s="232" t="s">
        <v>389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162</v>
      </c>
      <c r="AU176" s="18" t="s">
        <v>84</v>
      </c>
    </row>
    <row r="177" spans="1:65" s="2" customFormat="1" ht="16.5" customHeight="1">
      <c r="A177" s="39"/>
      <c r="B177" s="40"/>
      <c r="C177" s="213" t="s">
        <v>7</v>
      </c>
      <c r="D177" s="213" t="s">
        <v>154</v>
      </c>
      <c r="E177" s="214" t="s">
        <v>390</v>
      </c>
      <c r="F177" s="215" t="s">
        <v>391</v>
      </c>
      <c r="G177" s="216" t="s">
        <v>386</v>
      </c>
      <c r="H177" s="217">
        <v>1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0.01475</v>
      </c>
      <c r="R177" s="222">
        <f>Q177*H177</f>
        <v>0.01475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241</v>
      </c>
      <c r="AT177" s="224" t="s">
        <v>154</v>
      </c>
      <c r="AU177" s="224" t="s">
        <v>84</v>
      </c>
      <c r="AY177" s="18" t="s">
        <v>152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84</v>
      </c>
      <c r="BK177" s="225">
        <f>ROUND(I177*H177,2)</f>
        <v>0</v>
      </c>
      <c r="BL177" s="18" t="s">
        <v>241</v>
      </c>
      <c r="BM177" s="224" t="s">
        <v>641</v>
      </c>
    </row>
    <row r="178" spans="1:47" s="2" customFormat="1" ht="12">
      <c r="A178" s="39"/>
      <c r="B178" s="40"/>
      <c r="C178" s="41"/>
      <c r="D178" s="226" t="s">
        <v>160</v>
      </c>
      <c r="E178" s="41"/>
      <c r="F178" s="227" t="s">
        <v>388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160</v>
      </c>
      <c r="AU178" s="18" t="s">
        <v>84</v>
      </c>
    </row>
    <row r="179" spans="1:63" s="12" customFormat="1" ht="22.8" customHeight="1">
      <c r="A179" s="12"/>
      <c r="B179" s="197"/>
      <c r="C179" s="198"/>
      <c r="D179" s="199" t="s">
        <v>72</v>
      </c>
      <c r="E179" s="211" t="s">
        <v>249</v>
      </c>
      <c r="F179" s="211" t="s">
        <v>250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SUM(P180:P190)</f>
        <v>0</v>
      </c>
      <c r="Q179" s="205"/>
      <c r="R179" s="206">
        <f>SUM(R180:R190)</f>
        <v>0.009000000000000001</v>
      </c>
      <c r="S179" s="205"/>
      <c r="T179" s="207">
        <f>SUM(T180:T190)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84</v>
      </c>
      <c r="AT179" s="209" t="s">
        <v>72</v>
      </c>
      <c r="AU179" s="209" t="s">
        <v>77</v>
      </c>
      <c r="AY179" s="208" t="s">
        <v>152</v>
      </c>
      <c r="BK179" s="210">
        <f>SUM(BK180:BK190)</f>
        <v>0</v>
      </c>
    </row>
    <row r="180" spans="1:65" s="2" customFormat="1" ht="16.5" customHeight="1">
      <c r="A180" s="39"/>
      <c r="B180" s="40"/>
      <c r="C180" s="213" t="s">
        <v>395</v>
      </c>
      <c r="D180" s="213" t="s">
        <v>154</v>
      </c>
      <c r="E180" s="214" t="s">
        <v>252</v>
      </c>
      <c r="F180" s="215" t="s">
        <v>253</v>
      </c>
      <c r="G180" s="216" t="s">
        <v>254</v>
      </c>
      <c r="H180" s="217">
        <v>60</v>
      </c>
      <c r="I180" s="218"/>
      <c r="J180" s="219">
        <f>ROUND(I180*H180,2)</f>
        <v>0</v>
      </c>
      <c r="K180" s="215" t="s">
        <v>158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241</v>
      </c>
      <c r="AT180" s="224" t="s">
        <v>154</v>
      </c>
      <c r="AU180" s="224" t="s">
        <v>84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84</v>
      </c>
      <c r="BK180" s="225">
        <f>ROUND(I180*H180,2)</f>
        <v>0</v>
      </c>
      <c r="BL180" s="18" t="s">
        <v>241</v>
      </c>
      <c r="BM180" s="224" t="s">
        <v>642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256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84</v>
      </c>
    </row>
    <row r="182" spans="1:47" s="2" customFormat="1" ht="12">
      <c r="A182" s="39"/>
      <c r="B182" s="40"/>
      <c r="C182" s="41"/>
      <c r="D182" s="231" t="s">
        <v>162</v>
      </c>
      <c r="E182" s="41"/>
      <c r="F182" s="232" t="s">
        <v>257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162</v>
      </c>
      <c r="AU182" s="18" t="s">
        <v>84</v>
      </c>
    </row>
    <row r="183" spans="1:65" s="2" customFormat="1" ht="16.5" customHeight="1">
      <c r="A183" s="39"/>
      <c r="B183" s="40"/>
      <c r="C183" s="244" t="s">
        <v>397</v>
      </c>
      <c r="D183" s="244" t="s">
        <v>259</v>
      </c>
      <c r="E183" s="245" t="s">
        <v>260</v>
      </c>
      <c r="F183" s="246" t="s">
        <v>261</v>
      </c>
      <c r="G183" s="247" t="s">
        <v>254</v>
      </c>
      <c r="H183" s="248">
        <v>60</v>
      </c>
      <c r="I183" s="249"/>
      <c r="J183" s="250">
        <f>ROUND(I183*H183,2)</f>
        <v>0</v>
      </c>
      <c r="K183" s="246" t="s">
        <v>19</v>
      </c>
      <c r="L183" s="251"/>
      <c r="M183" s="252" t="s">
        <v>19</v>
      </c>
      <c r="N183" s="253" t="s">
        <v>45</v>
      </c>
      <c r="O183" s="85"/>
      <c r="P183" s="222">
        <f>O183*H183</f>
        <v>0</v>
      </c>
      <c r="Q183" s="222">
        <v>5E-05</v>
      </c>
      <c r="R183" s="222">
        <f>Q183*H183</f>
        <v>0.003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262</v>
      </c>
      <c r="AT183" s="224" t="s">
        <v>259</v>
      </c>
      <c r="AU183" s="224" t="s">
        <v>84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84</v>
      </c>
      <c r="BK183" s="225">
        <f>ROUND(I183*H183,2)</f>
        <v>0</v>
      </c>
      <c r="BL183" s="18" t="s">
        <v>241</v>
      </c>
      <c r="BM183" s="224" t="s">
        <v>643</v>
      </c>
    </row>
    <row r="184" spans="1:47" s="2" customFormat="1" ht="12">
      <c r="A184" s="39"/>
      <c r="B184" s="40"/>
      <c r="C184" s="41"/>
      <c r="D184" s="226" t="s">
        <v>160</v>
      </c>
      <c r="E184" s="41"/>
      <c r="F184" s="227" t="s">
        <v>264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160</v>
      </c>
      <c r="AU184" s="18" t="s">
        <v>84</v>
      </c>
    </row>
    <row r="185" spans="1:65" s="2" customFormat="1" ht="16.5" customHeight="1">
      <c r="A185" s="39"/>
      <c r="B185" s="40"/>
      <c r="C185" s="213" t="s">
        <v>644</v>
      </c>
      <c r="D185" s="213" t="s">
        <v>154</v>
      </c>
      <c r="E185" s="214" t="s">
        <v>266</v>
      </c>
      <c r="F185" s="215" t="s">
        <v>267</v>
      </c>
      <c r="G185" s="216" t="s">
        <v>254</v>
      </c>
      <c r="H185" s="217">
        <v>120</v>
      </c>
      <c r="I185" s="218"/>
      <c r="J185" s="219">
        <f>ROUND(I185*H185,2)</f>
        <v>0</v>
      </c>
      <c r="K185" s="215" t="s">
        <v>158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241</v>
      </c>
      <c r="AT185" s="224" t="s">
        <v>154</v>
      </c>
      <c r="AU185" s="224" t="s">
        <v>84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84</v>
      </c>
      <c r="BK185" s="225">
        <f>ROUND(I185*H185,2)</f>
        <v>0</v>
      </c>
      <c r="BL185" s="18" t="s">
        <v>241</v>
      </c>
      <c r="BM185" s="224" t="s">
        <v>645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269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84</v>
      </c>
    </row>
    <row r="187" spans="1:47" s="2" customFormat="1" ht="12">
      <c r="A187" s="39"/>
      <c r="B187" s="40"/>
      <c r="C187" s="41"/>
      <c r="D187" s="231" t="s">
        <v>162</v>
      </c>
      <c r="E187" s="41"/>
      <c r="F187" s="232" t="s">
        <v>270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162</v>
      </c>
      <c r="AU187" s="18" t="s">
        <v>84</v>
      </c>
    </row>
    <row r="188" spans="1:65" s="2" customFormat="1" ht="16.5" customHeight="1">
      <c r="A188" s="39"/>
      <c r="B188" s="40"/>
      <c r="C188" s="244" t="s">
        <v>646</v>
      </c>
      <c r="D188" s="244" t="s">
        <v>259</v>
      </c>
      <c r="E188" s="245" t="s">
        <v>272</v>
      </c>
      <c r="F188" s="246" t="s">
        <v>273</v>
      </c>
      <c r="G188" s="247" t="s">
        <v>254</v>
      </c>
      <c r="H188" s="248">
        <v>60</v>
      </c>
      <c r="I188" s="249"/>
      <c r="J188" s="250">
        <f>ROUND(I188*H188,2)</f>
        <v>0</v>
      </c>
      <c r="K188" s="246" t="s">
        <v>158</v>
      </c>
      <c r="L188" s="251"/>
      <c r="M188" s="252" t="s">
        <v>19</v>
      </c>
      <c r="N188" s="253" t="s">
        <v>45</v>
      </c>
      <c r="O188" s="85"/>
      <c r="P188" s="222">
        <f>O188*H188</f>
        <v>0</v>
      </c>
      <c r="Q188" s="222">
        <v>0.0001</v>
      </c>
      <c r="R188" s="222">
        <f>Q188*H188</f>
        <v>0.006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262</v>
      </c>
      <c r="AT188" s="224" t="s">
        <v>259</v>
      </c>
      <c r="AU188" s="224" t="s">
        <v>84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84</v>
      </c>
      <c r="BK188" s="225">
        <f>ROUND(I188*H188,2)</f>
        <v>0</v>
      </c>
      <c r="BL188" s="18" t="s">
        <v>241</v>
      </c>
      <c r="BM188" s="224" t="s">
        <v>647</v>
      </c>
    </row>
    <row r="189" spans="1:47" s="2" customFormat="1" ht="12">
      <c r="A189" s="39"/>
      <c r="B189" s="40"/>
      <c r="C189" s="41"/>
      <c r="D189" s="226" t="s">
        <v>160</v>
      </c>
      <c r="E189" s="41"/>
      <c r="F189" s="227" t="s">
        <v>273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84</v>
      </c>
    </row>
    <row r="190" spans="1:47" s="2" customFormat="1" ht="12">
      <c r="A190" s="39"/>
      <c r="B190" s="40"/>
      <c r="C190" s="41"/>
      <c r="D190" s="231" t="s">
        <v>162</v>
      </c>
      <c r="E190" s="41"/>
      <c r="F190" s="232" t="s">
        <v>275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162</v>
      </c>
      <c r="AU190" s="18" t="s">
        <v>84</v>
      </c>
    </row>
    <row r="191" spans="1:63" s="12" customFormat="1" ht="22.8" customHeight="1">
      <c r="A191" s="12"/>
      <c r="B191" s="197"/>
      <c r="C191" s="198"/>
      <c r="D191" s="199" t="s">
        <v>72</v>
      </c>
      <c r="E191" s="211" t="s">
        <v>399</v>
      </c>
      <c r="F191" s="211" t="s">
        <v>400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SUM(P192:P212)</f>
        <v>0</v>
      </c>
      <c r="Q191" s="205"/>
      <c r="R191" s="206">
        <f>SUM(R192:R212)</f>
        <v>0.39425239999999995</v>
      </c>
      <c r="S191" s="205"/>
      <c r="T191" s="207">
        <f>SUM(T192:T212)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84</v>
      </c>
      <c r="AT191" s="209" t="s">
        <v>72</v>
      </c>
      <c r="AU191" s="209" t="s">
        <v>77</v>
      </c>
      <c r="AY191" s="208" t="s">
        <v>152</v>
      </c>
      <c r="BK191" s="210">
        <f>SUM(BK192:BK212)</f>
        <v>0</v>
      </c>
    </row>
    <row r="192" spans="1:65" s="2" customFormat="1" ht="16.5" customHeight="1">
      <c r="A192" s="39"/>
      <c r="B192" s="40"/>
      <c r="C192" s="213" t="s">
        <v>414</v>
      </c>
      <c r="D192" s="213" t="s">
        <v>154</v>
      </c>
      <c r="E192" s="214" t="s">
        <v>402</v>
      </c>
      <c r="F192" s="215" t="s">
        <v>403</v>
      </c>
      <c r="G192" s="216" t="s">
        <v>157</v>
      </c>
      <c r="H192" s="217">
        <v>13.68</v>
      </c>
      <c r="I192" s="218"/>
      <c r="J192" s="219">
        <f>ROUND(I192*H192,2)</f>
        <v>0</v>
      </c>
      <c r="K192" s="215" t="s">
        <v>158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0.02618</v>
      </c>
      <c r="R192" s="222">
        <f>Q192*H192</f>
        <v>0.35814239999999997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241</v>
      </c>
      <c r="AT192" s="224" t="s">
        <v>154</v>
      </c>
      <c r="AU192" s="224" t="s">
        <v>84</v>
      </c>
      <c r="AY192" s="18" t="s">
        <v>152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84</v>
      </c>
      <c r="BK192" s="225">
        <f>ROUND(I192*H192,2)</f>
        <v>0</v>
      </c>
      <c r="BL192" s="18" t="s">
        <v>241</v>
      </c>
      <c r="BM192" s="224" t="s">
        <v>648</v>
      </c>
    </row>
    <row r="193" spans="1:47" s="2" customFormat="1" ht="12">
      <c r="A193" s="39"/>
      <c r="B193" s="40"/>
      <c r="C193" s="41"/>
      <c r="D193" s="226" t="s">
        <v>160</v>
      </c>
      <c r="E193" s="41"/>
      <c r="F193" s="227" t="s">
        <v>405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160</v>
      </c>
      <c r="AU193" s="18" t="s">
        <v>84</v>
      </c>
    </row>
    <row r="194" spans="1:47" s="2" customFormat="1" ht="12">
      <c r="A194" s="39"/>
      <c r="B194" s="40"/>
      <c r="C194" s="41"/>
      <c r="D194" s="231" t="s">
        <v>162</v>
      </c>
      <c r="E194" s="41"/>
      <c r="F194" s="232" t="s">
        <v>406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162</v>
      </c>
      <c r="AU194" s="18" t="s">
        <v>84</v>
      </c>
    </row>
    <row r="195" spans="1:51" s="13" customFormat="1" ht="12">
      <c r="A195" s="13"/>
      <c r="B195" s="233"/>
      <c r="C195" s="234"/>
      <c r="D195" s="226" t="s">
        <v>164</v>
      </c>
      <c r="E195" s="235" t="s">
        <v>19</v>
      </c>
      <c r="F195" s="236" t="s">
        <v>649</v>
      </c>
      <c r="G195" s="234"/>
      <c r="H195" s="237">
        <v>13.68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164</v>
      </c>
      <c r="AU195" s="243" t="s">
        <v>84</v>
      </c>
      <c r="AV195" s="13" t="s">
        <v>84</v>
      </c>
      <c r="AW195" s="13" t="s">
        <v>35</v>
      </c>
      <c r="AX195" s="13" t="s">
        <v>77</v>
      </c>
      <c r="AY195" s="243" t="s">
        <v>152</v>
      </c>
    </row>
    <row r="196" spans="1:65" s="2" customFormat="1" ht="16.5" customHeight="1">
      <c r="A196" s="39"/>
      <c r="B196" s="40"/>
      <c r="C196" s="213" t="s">
        <v>419</v>
      </c>
      <c r="D196" s="213" t="s">
        <v>154</v>
      </c>
      <c r="E196" s="214" t="s">
        <v>409</v>
      </c>
      <c r="F196" s="215" t="s">
        <v>410</v>
      </c>
      <c r="G196" s="216" t="s">
        <v>254</v>
      </c>
      <c r="H196" s="217">
        <v>1</v>
      </c>
      <c r="I196" s="218"/>
      <c r="J196" s="219">
        <f>ROUND(I196*H196,2)</f>
        <v>0</v>
      </c>
      <c r="K196" s="215" t="s">
        <v>158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0.00022</v>
      </c>
      <c r="R196" s="222">
        <f>Q196*H196</f>
        <v>0.00022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241</v>
      </c>
      <c r="AT196" s="224" t="s">
        <v>154</v>
      </c>
      <c r="AU196" s="224" t="s">
        <v>84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84</v>
      </c>
      <c r="BK196" s="225">
        <f>ROUND(I196*H196,2)</f>
        <v>0</v>
      </c>
      <c r="BL196" s="18" t="s">
        <v>241</v>
      </c>
      <c r="BM196" s="224" t="s">
        <v>650</v>
      </c>
    </row>
    <row r="197" spans="1:47" s="2" customFormat="1" ht="12">
      <c r="A197" s="39"/>
      <c r="B197" s="40"/>
      <c r="C197" s="41"/>
      <c r="D197" s="226" t="s">
        <v>160</v>
      </c>
      <c r="E197" s="41"/>
      <c r="F197" s="227" t="s">
        <v>412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160</v>
      </c>
      <c r="AU197" s="18" t="s">
        <v>84</v>
      </c>
    </row>
    <row r="198" spans="1:47" s="2" customFormat="1" ht="12">
      <c r="A198" s="39"/>
      <c r="B198" s="40"/>
      <c r="C198" s="41"/>
      <c r="D198" s="231" t="s">
        <v>162</v>
      </c>
      <c r="E198" s="41"/>
      <c r="F198" s="232" t="s">
        <v>413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162</v>
      </c>
      <c r="AU198" s="18" t="s">
        <v>84</v>
      </c>
    </row>
    <row r="199" spans="1:51" s="13" customFormat="1" ht="12">
      <c r="A199" s="13"/>
      <c r="B199" s="233"/>
      <c r="C199" s="234"/>
      <c r="D199" s="226" t="s">
        <v>164</v>
      </c>
      <c r="E199" s="235" t="s">
        <v>19</v>
      </c>
      <c r="F199" s="236" t="s">
        <v>77</v>
      </c>
      <c r="G199" s="234"/>
      <c r="H199" s="237">
        <v>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164</v>
      </c>
      <c r="AU199" s="243" t="s">
        <v>84</v>
      </c>
      <c r="AV199" s="13" t="s">
        <v>84</v>
      </c>
      <c r="AW199" s="13" t="s">
        <v>35</v>
      </c>
      <c r="AX199" s="13" t="s">
        <v>77</v>
      </c>
      <c r="AY199" s="243" t="s">
        <v>152</v>
      </c>
    </row>
    <row r="200" spans="1:65" s="2" customFormat="1" ht="21.75" customHeight="1">
      <c r="A200" s="39"/>
      <c r="B200" s="40"/>
      <c r="C200" s="244" t="s">
        <v>425</v>
      </c>
      <c r="D200" s="244" t="s">
        <v>259</v>
      </c>
      <c r="E200" s="245" t="s">
        <v>415</v>
      </c>
      <c r="F200" s="246" t="s">
        <v>416</v>
      </c>
      <c r="G200" s="247" t="s">
        <v>254</v>
      </c>
      <c r="H200" s="248">
        <v>1</v>
      </c>
      <c r="I200" s="249"/>
      <c r="J200" s="250">
        <f>ROUND(I200*H200,2)</f>
        <v>0</v>
      </c>
      <c r="K200" s="246" t="s">
        <v>158</v>
      </c>
      <c r="L200" s="251"/>
      <c r="M200" s="252" t="s">
        <v>19</v>
      </c>
      <c r="N200" s="253" t="s">
        <v>45</v>
      </c>
      <c r="O200" s="85"/>
      <c r="P200" s="222">
        <f>O200*H200</f>
        <v>0</v>
      </c>
      <c r="Q200" s="222">
        <v>0.01521</v>
      </c>
      <c r="R200" s="222">
        <f>Q200*H200</f>
        <v>0.01521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262</v>
      </c>
      <c r="AT200" s="224" t="s">
        <v>259</v>
      </c>
      <c r="AU200" s="224" t="s">
        <v>84</v>
      </c>
      <c r="AY200" s="18" t="s">
        <v>152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84</v>
      </c>
      <c r="BK200" s="225">
        <f>ROUND(I200*H200,2)</f>
        <v>0</v>
      </c>
      <c r="BL200" s="18" t="s">
        <v>241</v>
      </c>
      <c r="BM200" s="224" t="s">
        <v>651</v>
      </c>
    </row>
    <row r="201" spans="1:47" s="2" customFormat="1" ht="12">
      <c r="A201" s="39"/>
      <c r="B201" s="40"/>
      <c r="C201" s="41"/>
      <c r="D201" s="226" t="s">
        <v>160</v>
      </c>
      <c r="E201" s="41"/>
      <c r="F201" s="227" t="s">
        <v>416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160</v>
      </c>
      <c r="AU201" s="18" t="s">
        <v>84</v>
      </c>
    </row>
    <row r="202" spans="1:47" s="2" customFormat="1" ht="12">
      <c r="A202" s="39"/>
      <c r="B202" s="40"/>
      <c r="C202" s="41"/>
      <c r="D202" s="231" t="s">
        <v>162</v>
      </c>
      <c r="E202" s="41"/>
      <c r="F202" s="232" t="s">
        <v>418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162</v>
      </c>
      <c r="AU202" s="18" t="s">
        <v>84</v>
      </c>
    </row>
    <row r="203" spans="1:65" s="2" customFormat="1" ht="16.5" customHeight="1">
      <c r="A203" s="39"/>
      <c r="B203" s="40"/>
      <c r="C203" s="213" t="s">
        <v>431</v>
      </c>
      <c r="D203" s="213" t="s">
        <v>154</v>
      </c>
      <c r="E203" s="214" t="s">
        <v>420</v>
      </c>
      <c r="F203" s="215" t="s">
        <v>421</v>
      </c>
      <c r="G203" s="216" t="s">
        <v>254</v>
      </c>
      <c r="H203" s="217">
        <v>1</v>
      </c>
      <c r="I203" s="218"/>
      <c r="J203" s="219">
        <f>ROUND(I203*H203,2)</f>
        <v>0</v>
      </c>
      <c r="K203" s="215" t="s">
        <v>158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0.02068</v>
      </c>
      <c r="R203" s="222">
        <f>Q203*H203</f>
        <v>0.02068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241</v>
      </c>
      <c r="AT203" s="224" t="s">
        <v>154</v>
      </c>
      <c r="AU203" s="224" t="s">
        <v>84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241</v>
      </c>
      <c r="BM203" s="224" t="s">
        <v>652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423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84</v>
      </c>
    </row>
    <row r="205" spans="1:47" s="2" customFormat="1" ht="12">
      <c r="A205" s="39"/>
      <c r="B205" s="40"/>
      <c r="C205" s="41"/>
      <c r="D205" s="231" t="s">
        <v>162</v>
      </c>
      <c r="E205" s="41"/>
      <c r="F205" s="232" t="s">
        <v>424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162</v>
      </c>
      <c r="AU205" s="18" t="s">
        <v>84</v>
      </c>
    </row>
    <row r="206" spans="1:51" s="13" customFormat="1" ht="12">
      <c r="A206" s="13"/>
      <c r="B206" s="233"/>
      <c r="C206" s="234"/>
      <c r="D206" s="226" t="s">
        <v>164</v>
      </c>
      <c r="E206" s="235" t="s">
        <v>19</v>
      </c>
      <c r="F206" s="236" t="s">
        <v>77</v>
      </c>
      <c r="G206" s="234"/>
      <c r="H206" s="237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164</v>
      </c>
      <c r="AU206" s="243" t="s">
        <v>84</v>
      </c>
      <c r="AV206" s="13" t="s">
        <v>84</v>
      </c>
      <c r="AW206" s="13" t="s">
        <v>35</v>
      </c>
      <c r="AX206" s="13" t="s">
        <v>77</v>
      </c>
      <c r="AY206" s="243" t="s">
        <v>152</v>
      </c>
    </row>
    <row r="207" spans="1:65" s="2" customFormat="1" ht="16.5" customHeight="1">
      <c r="A207" s="39"/>
      <c r="B207" s="40"/>
      <c r="C207" s="213" t="s">
        <v>262</v>
      </c>
      <c r="D207" s="213" t="s">
        <v>154</v>
      </c>
      <c r="E207" s="214" t="s">
        <v>426</v>
      </c>
      <c r="F207" s="215" t="s">
        <v>427</v>
      </c>
      <c r="G207" s="216" t="s">
        <v>206</v>
      </c>
      <c r="H207" s="217">
        <v>0.39425</v>
      </c>
      <c r="I207" s="218"/>
      <c r="J207" s="219">
        <f>ROUND(I207*H207,2)</f>
        <v>0</v>
      </c>
      <c r="K207" s="215" t="s">
        <v>158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241</v>
      </c>
      <c r="AT207" s="224" t="s">
        <v>154</v>
      </c>
      <c r="AU207" s="224" t="s">
        <v>84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241</v>
      </c>
      <c r="BM207" s="224" t="s">
        <v>653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429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84</v>
      </c>
    </row>
    <row r="209" spans="1:47" s="2" customFormat="1" ht="12">
      <c r="A209" s="39"/>
      <c r="B209" s="40"/>
      <c r="C209" s="41"/>
      <c r="D209" s="231" t="s">
        <v>162</v>
      </c>
      <c r="E209" s="41"/>
      <c r="F209" s="232" t="s">
        <v>430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162</v>
      </c>
      <c r="AU209" s="18" t="s">
        <v>84</v>
      </c>
    </row>
    <row r="210" spans="1:65" s="2" customFormat="1" ht="16.5" customHeight="1">
      <c r="A210" s="39"/>
      <c r="B210" s="40"/>
      <c r="C210" s="213" t="s">
        <v>445</v>
      </c>
      <c r="D210" s="213" t="s">
        <v>154</v>
      </c>
      <c r="E210" s="214" t="s">
        <v>432</v>
      </c>
      <c r="F210" s="215" t="s">
        <v>433</v>
      </c>
      <c r="G210" s="216" t="s">
        <v>206</v>
      </c>
      <c r="H210" s="217">
        <v>0.39425</v>
      </c>
      <c r="I210" s="218"/>
      <c r="J210" s="219">
        <f>ROUND(I210*H210,2)</f>
        <v>0</v>
      </c>
      <c r="K210" s="215" t="s">
        <v>158</v>
      </c>
      <c r="L210" s="45"/>
      <c r="M210" s="220" t="s">
        <v>19</v>
      </c>
      <c r="N210" s="221" t="s">
        <v>45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241</v>
      </c>
      <c r="AT210" s="224" t="s">
        <v>154</v>
      </c>
      <c r="AU210" s="224" t="s">
        <v>84</v>
      </c>
      <c r="AY210" s="18" t="s">
        <v>152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84</v>
      </c>
      <c r="BK210" s="225">
        <f>ROUND(I210*H210,2)</f>
        <v>0</v>
      </c>
      <c r="BL210" s="18" t="s">
        <v>241</v>
      </c>
      <c r="BM210" s="224" t="s">
        <v>654</v>
      </c>
    </row>
    <row r="211" spans="1:47" s="2" customFormat="1" ht="12">
      <c r="A211" s="39"/>
      <c r="B211" s="40"/>
      <c r="C211" s="41"/>
      <c r="D211" s="226" t="s">
        <v>160</v>
      </c>
      <c r="E211" s="41"/>
      <c r="F211" s="227" t="s">
        <v>435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160</v>
      </c>
      <c r="AU211" s="18" t="s">
        <v>84</v>
      </c>
    </row>
    <row r="212" spans="1:47" s="2" customFormat="1" ht="12">
      <c r="A212" s="39"/>
      <c r="B212" s="40"/>
      <c r="C212" s="41"/>
      <c r="D212" s="231" t="s">
        <v>162</v>
      </c>
      <c r="E212" s="41"/>
      <c r="F212" s="232" t="s">
        <v>436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162</v>
      </c>
      <c r="AU212" s="18" t="s">
        <v>84</v>
      </c>
    </row>
    <row r="213" spans="1:63" s="12" customFormat="1" ht="22.8" customHeight="1">
      <c r="A213" s="12"/>
      <c r="B213" s="197"/>
      <c r="C213" s="198"/>
      <c r="D213" s="199" t="s">
        <v>72</v>
      </c>
      <c r="E213" s="211" t="s">
        <v>437</v>
      </c>
      <c r="F213" s="211" t="s">
        <v>438</v>
      </c>
      <c r="G213" s="198"/>
      <c r="H213" s="198"/>
      <c r="I213" s="201"/>
      <c r="J213" s="212">
        <f>BK213</f>
        <v>0</v>
      </c>
      <c r="K213" s="198"/>
      <c r="L213" s="203"/>
      <c r="M213" s="204"/>
      <c r="N213" s="205"/>
      <c r="O213" s="205"/>
      <c r="P213" s="206">
        <f>SUM(P214:P230)</f>
        <v>0</v>
      </c>
      <c r="Q213" s="205"/>
      <c r="R213" s="206">
        <f>SUM(R214:R230)</f>
        <v>0.01926</v>
      </c>
      <c r="S213" s="205"/>
      <c r="T213" s="207">
        <f>SUM(T214:T230)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8" t="s">
        <v>84</v>
      </c>
      <c r="AT213" s="209" t="s">
        <v>72</v>
      </c>
      <c r="AU213" s="209" t="s">
        <v>77</v>
      </c>
      <c r="AY213" s="208" t="s">
        <v>152</v>
      </c>
      <c r="BK213" s="210">
        <f>SUM(BK214:BK230)</f>
        <v>0</v>
      </c>
    </row>
    <row r="214" spans="1:65" s="2" customFormat="1" ht="16.5" customHeight="1">
      <c r="A214" s="39"/>
      <c r="B214" s="40"/>
      <c r="C214" s="213" t="s">
        <v>451</v>
      </c>
      <c r="D214" s="213" t="s">
        <v>154</v>
      </c>
      <c r="E214" s="214" t="s">
        <v>452</v>
      </c>
      <c r="F214" s="215" t="s">
        <v>453</v>
      </c>
      <c r="G214" s="216" t="s">
        <v>254</v>
      </c>
      <c r="H214" s="217">
        <v>5</v>
      </c>
      <c r="I214" s="218"/>
      <c r="J214" s="219">
        <f>ROUND(I214*H214,2)</f>
        <v>0</v>
      </c>
      <c r="K214" s="215" t="s">
        <v>19</v>
      </c>
      <c r="L214" s="45"/>
      <c r="M214" s="220" t="s">
        <v>19</v>
      </c>
      <c r="N214" s="221" t="s">
        <v>45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241</v>
      </c>
      <c r="AT214" s="224" t="s">
        <v>154</v>
      </c>
      <c r="AU214" s="224" t="s">
        <v>84</v>
      </c>
      <c r="AY214" s="18" t="s">
        <v>152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84</v>
      </c>
      <c r="BK214" s="225">
        <f>ROUND(I214*H214,2)</f>
        <v>0</v>
      </c>
      <c r="BL214" s="18" t="s">
        <v>241</v>
      </c>
      <c r="BM214" s="224" t="s">
        <v>655</v>
      </c>
    </row>
    <row r="215" spans="1:47" s="2" customFormat="1" ht="12">
      <c r="A215" s="39"/>
      <c r="B215" s="40"/>
      <c r="C215" s="41"/>
      <c r="D215" s="226" t="s">
        <v>160</v>
      </c>
      <c r="E215" s="41"/>
      <c r="F215" s="227" t="s">
        <v>455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160</v>
      </c>
      <c r="AU215" s="18" t="s">
        <v>84</v>
      </c>
    </row>
    <row r="216" spans="1:65" s="2" customFormat="1" ht="16.5" customHeight="1">
      <c r="A216" s="39"/>
      <c r="B216" s="40"/>
      <c r="C216" s="213" t="s">
        <v>456</v>
      </c>
      <c r="D216" s="213" t="s">
        <v>154</v>
      </c>
      <c r="E216" s="214" t="s">
        <v>457</v>
      </c>
      <c r="F216" s="215" t="s">
        <v>458</v>
      </c>
      <c r="G216" s="216" t="s">
        <v>254</v>
      </c>
      <c r="H216" s="217">
        <v>1</v>
      </c>
      <c r="I216" s="218"/>
      <c r="J216" s="219">
        <f>ROUND(I216*H216,2)</f>
        <v>0</v>
      </c>
      <c r="K216" s="215" t="s">
        <v>158</v>
      </c>
      <c r="L216" s="45"/>
      <c r="M216" s="220" t="s">
        <v>19</v>
      </c>
      <c r="N216" s="221" t="s">
        <v>45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241</v>
      </c>
      <c r="AT216" s="224" t="s">
        <v>154</v>
      </c>
      <c r="AU216" s="224" t="s">
        <v>84</v>
      </c>
      <c r="AY216" s="18" t="s">
        <v>152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84</v>
      </c>
      <c r="BK216" s="225">
        <f>ROUND(I216*H216,2)</f>
        <v>0</v>
      </c>
      <c r="BL216" s="18" t="s">
        <v>241</v>
      </c>
      <c r="BM216" s="224" t="s">
        <v>656</v>
      </c>
    </row>
    <row r="217" spans="1:47" s="2" customFormat="1" ht="12">
      <c r="A217" s="39"/>
      <c r="B217" s="40"/>
      <c r="C217" s="41"/>
      <c r="D217" s="226" t="s">
        <v>160</v>
      </c>
      <c r="E217" s="41"/>
      <c r="F217" s="227" t="s">
        <v>460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160</v>
      </c>
      <c r="AU217" s="18" t="s">
        <v>84</v>
      </c>
    </row>
    <row r="218" spans="1:47" s="2" customFormat="1" ht="12">
      <c r="A218" s="39"/>
      <c r="B218" s="40"/>
      <c r="C218" s="41"/>
      <c r="D218" s="231" t="s">
        <v>162</v>
      </c>
      <c r="E218" s="41"/>
      <c r="F218" s="232" t="s">
        <v>461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162</v>
      </c>
      <c r="AU218" s="18" t="s">
        <v>84</v>
      </c>
    </row>
    <row r="219" spans="1:65" s="2" customFormat="1" ht="16.5" customHeight="1">
      <c r="A219" s="39"/>
      <c r="B219" s="40"/>
      <c r="C219" s="244" t="s">
        <v>462</v>
      </c>
      <c r="D219" s="244" t="s">
        <v>259</v>
      </c>
      <c r="E219" s="245" t="s">
        <v>463</v>
      </c>
      <c r="F219" s="246" t="s">
        <v>464</v>
      </c>
      <c r="G219" s="247" t="s">
        <v>157</v>
      </c>
      <c r="H219" s="248">
        <v>1</v>
      </c>
      <c r="I219" s="249"/>
      <c r="J219" s="250">
        <f>ROUND(I219*H219,2)</f>
        <v>0</v>
      </c>
      <c r="K219" s="246" t="s">
        <v>158</v>
      </c>
      <c r="L219" s="251"/>
      <c r="M219" s="252" t="s">
        <v>19</v>
      </c>
      <c r="N219" s="253" t="s">
        <v>45</v>
      </c>
      <c r="O219" s="85"/>
      <c r="P219" s="222">
        <f>O219*H219</f>
        <v>0</v>
      </c>
      <c r="Q219" s="222">
        <v>0.01926</v>
      </c>
      <c r="R219" s="222">
        <f>Q219*H219</f>
        <v>0.01926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262</v>
      </c>
      <c r="AT219" s="224" t="s">
        <v>259</v>
      </c>
      <c r="AU219" s="224" t="s">
        <v>84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84</v>
      </c>
      <c r="BK219" s="225">
        <f>ROUND(I219*H219,2)</f>
        <v>0</v>
      </c>
      <c r="BL219" s="18" t="s">
        <v>241</v>
      </c>
      <c r="BM219" s="224" t="s">
        <v>657</v>
      </c>
    </row>
    <row r="220" spans="1:47" s="2" customFormat="1" ht="12">
      <c r="A220" s="39"/>
      <c r="B220" s="40"/>
      <c r="C220" s="41"/>
      <c r="D220" s="226" t="s">
        <v>160</v>
      </c>
      <c r="E220" s="41"/>
      <c r="F220" s="227" t="s">
        <v>466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160</v>
      </c>
      <c r="AU220" s="18" t="s">
        <v>84</v>
      </c>
    </row>
    <row r="221" spans="1:47" s="2" customFormat="1" ht="12">
      <c r="A221" s="39"/>
      <c r="B221" s="40"/>
      <c r="C221" s="41"/>
      <c r="D221" s="231" t="s">
        <v>162</v>
      </c>
      <c r="E221" s="41"/>
      <c r="F221" s="232" t="s">
        <v>467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162</v>
      </c>
      <c r="AU221" s="18" t="s">
        <v>84</v>
      </c>
    </row>
    <row r="222" spans="1:65" s="2" customFormat="1" ht="16.5" customHeight="1">
      <c r="A222" s="39"/>
      <c r="B222" s="40"/>
      <c r="C222" s="213" t="s">
        <v>468</v>
      </c>
      <c r="D222" s="213" t="s">
        <v>154</v>
      </c>
      <c r="E222" s="214" t="s">
        <v>469</v>
      </c>
      <c r="F222" s="215" t="s">
        <v>470</v>
      </c>
      <c r="G222" s="216" t="s">
        <v>254</v>
      </c>
      <c r="H222" s="217">
        <v>60</v>
      </c>
      <c r="I222" s="218"/>
      <c r="J222" s="219">
        <f>ROUND(I222*H222,2)</f>
        <v>0</v>
      </c>
      <c r="K222" s="215" t="s">
        <v>158</v>
      </c>
      <c r="L222" s="45"/>
      <c r="M222" s="220" t="s">
        <v>19</v>
      </c>
      <c r="N222" s="221" t="s">
        <v>45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91</v>
      </c>
      <c r="AT222" s="224" t="s">
        <v>154</v>
      </c>
      <c r="AU222" s="224" t="s">
        <v>84</v>
      </c>
      <c r="AY222" s="18" t="s">
        <v>152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84</v>
      </c>
      <c r="BK222" s="225">
        <f>ROUND(I222*H222,2)</f>
        <v>0</v>
      </c>
      <c r="BL222" s="18" t="s">
        <v>91</v>
      </c>
      <c r="BM222" s="224" t="s">
        <v>658</v>
      </c>
    </row>
    <row r="223" spans="1:47" s="2" customFormat="1" ht="12">
      <c r="A223" s="39"/>
      <c r="B223" s="40"/>
      <c r="C223" s="41"/>
      <c r="D223" s="226" t="s">
        <v>160</v>
      </c>
      <c r="E223" s="41"/>
      <c r="F223" s="227" t="s">
        <v>472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160</v>
      </c>
      <c r="AU223" s="18" t="s">
        <v>84</v>
      </c>
    </row>
    <row r="224" spans="1:47" s="2" customFormat="1" ht="12">
      <c r="A224" s="39"/>
      <c r="B224" s="40"/>
      <c r="C224" s="41"/>
      <c r="D224" s="231" t="s">
        <v>162</v>
      </c>
      <c r="E224" s="41"/>
      <c r="F224" s="232" t="s">
        <v>473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162</v>
      </c>
      <c r="AU224" s="18" t="s">
        <v>84</v>
      </c>
    </row>
    <row r="225" spans="1:65" s="2" customFormat="1" ht="16.5" customHeight="1">
      <c r="A225" s="39"/>
      <c r="B225" s="40"/>
      <c r="C225" s="213" t="s">
        <v>278</v>
      </c>
      <c r="D225" s="213" t="s">
        <v>154</v>
      </c>
      <c r="E225" s="214" t="s">
        <v>474</v>
      </c>
      <c r="F225" s="215" t="s">
        <v>475</v>
      </c>
      <c r="G225" s="216" t="s">
        <v>206</v>
      </c>
      <c r="H225" s="217">
        <v>0.01926</v>
      </c>
      <c r="I225" s="218"/>
      <c r="J225" s="219">
        <f>ROUND(I225*H225,2)</f>
        <v>0</v>
      </c>
      <c r="K225" s="215" t="s">
        <v>158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241</v>
      </c>
      <c r="AT225" s="224" t="s">
        <v>154</v>
      </c>
      <c r="AU225" s="224" t="s">
        <v>84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84</v>
      </c>
      <c r="BK225" s="225">
        <f>ROUND(I225*H225,2)</f>
        <v>0</v>
      </c>
      <c r="BL225" s="18" t="s">
        <v>241</v>
      </c>
      <c r="BM225" s="224" t="s">
        <v>659</v>
      </c>
    </row>
    <row r="226" spans="1:47" s="2" customFormat="1" ht="12">
      <c r="A226" s="39"/>
      <c r="B226" s="40"/>
      <c r="C226" s="41"/>
      <c r="D226" s="226" t="s">
        <v>160</v>
      </c>
      <c r="E226" s="41"/>
      <c r="F226" s="227" t="s">
        <v>477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160</v>
      </c>
      <c r="AU226" s="18" t="s">
        <v>84</v>
      </c>
    </row>
    <row r="227" spans="1:47" s="2" customFormat="1" ht="12">
      <c r="A227" s="39"/>
      <c r="B227" s="40"/>
      <c r="C227" s="41"/>
      <c r="D227" s="231" t="s">
        <v>162</v>
      </c>
      <c r="E227" s="41"/>
      <c r="F227" s="232" t="s">
        <v>478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162</v>
      </c>
      <c r="AU227" s="18" t="s">
        <v>84</v>
      </c>
    </row>
    <row r="228" spans="1:65" s="2" customFormat="1" ht="16.5" customHeight="1">
      <c r="A228" s="39"/>
      <c r="B228" s="40"/>
      <c r="C228" s="213" t="s">
        <v>284</v>
      </c>
      <c r="D228" s="213" t="s">
        <v>154</v>
      </c>
      <c r="E228" s="214" t="s">
        <v>479</v>
      </c>
      <c r="F228" s="215" t="s">
        <v>480</v>
      </c>
      <c r="G228" s="216" t="s">
        <v>206</v>
      </c>
      <c r="H228" s="217">
        <v>0.01926</v>
      </c>
      <c r="I228" s="218"/>
      <c r="J228" s="219">
        <f>ROUND(I228*H228,2)</f>
        <v>0</v>
      </c>
      <c r="K228" s="215" t="s">
        <v>158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241</v>
      </c>
      <c r="AT228" s="224" t="s">
        <v>154</v>
      </c>
      <c r="AU228" s="224" t="s">
        <v>84</v>
      </c>
      <c r="AY228" s="18" t="s">
        <v>152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84</v>
      </c>
      <c r="BK228" s="225">
        <f>ROUND(I228*H228,2)</f>
        <v>0</v>
      </c>
      <c r="BL228" s="18" t="s">
        <v>241</v>
      </c>
      <c r="BM228" s="224" t="s">
        <v>660</v>
      </c>
    </row>
    <row r="229" spans="1:47" s="2" customFormat="1" ht="12">
      <c r="A229" s="39"/>
      <c r="B229" s="40"/>
      <c r="C229" s="41"/>
      <c r="D229" s="226" t="s">
        <v>160</v>
      </c>
      <c r="E229" s="41"/>
      <c r="F229" s="227" t="s">
        <v>482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160</v>
      </c>
      <c r="AU229" s="18" t="s">
        <v>84</v>
      </c>
    </row>
    <row r="230" spans="1:47" s="2" customFormat="1" ht="12">
      <c r="A230" s="39"/>
      <c r="B230" s="40"/>
      <c r="C230" s="41"/>
      <c r="D230" s="231" t="s">
        <v>162</v>
      </c>
      <c r="E230" s="41"/>
      <c r="F230" s="232" t="s">
        <v>483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162</v>
      </c>
      <c r="AU230" s="18" t="s">
        <v>84</v>
      </c>
    </row>
    <row r="231" spans="1:63" s="12" customFormat="1" ht="22.8" customHeight="1">
      <c r="A231" s="12"/>
      <c r="B231" s="197"/>
      <c r="C231" s="198"/>
      <c r="D231" s="199" t="s">
        <v>72</v>
      </c>
      <c r="E231" s="211" t="s">
        <v>484</v>
      </c>
      <c r="F231" s="211" t="s">
        <v>485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SUM(P232:P253)</f>
        <v>0</v>
      </c>
      <c r="Q231" s="205"/>
      <c r="R231" s="206">
        <f>SUM(R232:R253)</f>
        <v>0.786624</v>
      </c>
      <c r="S231" s="205"/>
      <c r="T231" s="207">
        <f>SUM(T232:T253)</f>
        <v>0.9601599999999999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84</v>
      </c>
      <c r="AT231" s="209" t="s">
        <v>72</v>
      </c>
      <c r="AU231" s="209" t="s">
        <v>77</v>
      </c>
      <c r="AY231" s="208" t="s">
        <v>152</v>
      </c>
      <c r="BK231" s="210">
        <f>SUM(BK232:BK253)</f>
        <v>0</v>
      </c>
    </row>
    <row r="232" spans="1:65" s="2" customFormat="1" ht="16.5" customHeight="1">
      <c r="A232" s="39"/>
      <c r="B232" s="40"/>
      <c r="C232" s="213" t="s">
        <v>290</v>
      </c>
      <c r="D232" s="213" t="s">
        <v>154</v>
      </c>
      <c r="E232" s="214" t="s">
        <v>486</v>
      </c>
      <c r="F232" s="215" t="s">
        <v>487</v>
      </c>
      <c r="G232" s="216" t="s">
        <v>157</v>
      </c>
      <c r="H232" s="217">
        <v>27.2</v>
      </c>
      <c r="I232" s="218"/>
      <c r="J232" s="219">
        <f>ROUND(I232*H232,2)</f>
        <v>0</v>
      </c>
      <c r="K232" s="215" t="s">
        <v>158</v>
      </c>
      <c r="L232" s="45"/>
      <c r="M232" s="220" t="s">
        <v>19</v>
      </c>
      <c r="N232" s="221" t="s">
        <v>45</v>
      </c>
      <c r="O232" s="85"/>
      <c r="P232" s="222">
        <f>O232*H232</f>
        <v>0</v>
      </c>
      <c r="Q232" s="222">
        <v>0.0063</v>
      </c>
      <c r="R232" s="222">
        <f>Q232*H232</f>
        <v>0.17135999999999998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241</v>
      </c>
      <c r="AT232" s="224" t="s">
        <v>154</v>
      </c>
      <c r="AU232" s="224" t="s">
        <v>84</v>
      </c>
      <c r="AY232" s="18" t="s">
        <v>152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84</v>
      </c>
      <c r="BK232" s="225">
        <f>ROUND(I232*H232,2)</f>
        <v>0</v>
      </c>
      <c r="BL232" s="18" t="s">
        <v>241</v>
      </c>
      <c r="BM232" s="224" t="s">
        <v>661</v>
      </c>
    </row>
    <row r="233" spans="1:47" s="2" customFormat="1" ht="12">
      <c r="A233" s="39"/>
      <c r="B233" s="40"/>
      <c r="C233" s="41"/>
      <c r="D233" s="226" t="s">
        <v>160</v>
      </c>
      <c r="E233" s="41"/>
      <c r="F233" s="227" t="s">
        <v>489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160</v>
      </c>
      <c r="AU233" s="18" t="s">
        <v>84</v>
      </c>
    </row>
    <row r="234" spans="1:47" s="2" customFormat="1" ht="12">
      <c r="A234" s="39"/>
      <c r="B234" s="40"/>
      <c r="C234" s="41"/>
      <c r="D234" s="231" t="s">
        <v>162</v>
      </c>
      <c r="E234" s="41"/>
      <c r="F234" s="232" t="s">
        <v>490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162</v>
      </c>
      <c r="AU234" s="18" t="s">
        <v>84</v>
      </c>
    </row>
    <row r="235" spans="1:51" s="13" customFormat="1" ht="12">
      <c r="A235" s="13"/>
      <c r="B235" s="233"/>
      <c r="C235" s="234"/>
      <c r="D235" s="226" t="s">
        <v>164</v>
      </c>
      <c r="E235" s="235" t="s">
        <v>19</v>
      </c>
      <c r="F235" s="236" t="s">
        <v>662</v>
      </c>
      <c r="G235" s="234"/>
      <c r="H235" s="237">
        <v>27.2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164</v>
      </c>
      <c r="AU235" s="243" t="s">
        <v>84</v>
      </c>
      <c r="AV235" s="13" t="s">
        <v>84</v>
      </c>
      <c r="AW235" s="13" t="s">
        <v>35</v>
      </c>
      <c r="AX235" s="13" t="s">
        <v>77</v>
      </c>
      <c r="AY235" s="243" t="s">
        <v>152</v>
      </c>
    </row>
    <row r="236" spans="1:65" s="2" customFormat="1" ht="24.15" customHeight="1">
      <c r="A236" s="39"/>
      <c r="B236" s="40"/>
      <c r="C236" s="244" t="s">
        <v>296</v>
      </c>
      <c r="D236" s="244" t="s">
        <v>259</v>
      </c>
      <c r="E236" s="245" t="s">
        <v>492</v>
      </c>
      <c r="F236" s="246" t="s">
        <v>493</v>
      </c>
      <c r="G236" s="247" t="s">
        <v>157</v>
      </c>
      <c r="H236" s="248">
        <v>29.92</v>
      </c>
      <c r="I236" s="249"/>
      <c r="J236" s="250">
        <f>ROUND(I236*H236,2)</f>
        <v>0</v>
      </c>
      <c r="K236" s="246" t="s">
        <v>158</v>
      </c>
      <c r="L236" s="251"/>
      <c r="M236" s="252" t="s">
        <v>19</v>
      </c>
      <c r="N236" s="253" t="s">
        <v>45</v>
      </c>
      <c r="O236" s="85"/>
      <c r="P236" s="222">
        <f>O236*H236</f>
        <v>0</v>
      </c>
      <c r="Q236" s="222">
        <v>0.0192</v>
      </c>
      <c r="R236" s="222">
        <f>Q236*H236</f>
        <v>0.574464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262</v>
      </c>
      <c r="AT236" s="224" t="s">
        <v>259</v>
      </c>
      <c r="AU236" s="224" t="s">
        <v>84</v>
      </c>
      <c r="AY236" s="18" t="s">
        <v>152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84</v>
      </c>
      <c r="BK236" s="225">
        <f>ROUND(I236*H236,2)</f>
        <v>0</v>
      </c>
      <c r="BL236" s="18" t="s">
        <v>241</v>
      </c>
      <c r="BM236" s="224" t="s">
        <v>663</v>
      </c>
    </row>
    <row r="237" spans="1:47" s="2" customFormat="1" ht="12">
      <c r="A237" s="39"/>
      <c r="B237" s="40"/>
      <c r="C237" s="41"/>
      <c r="D237" s="226" t="s">
        <v>160</v>
      </c>
      <c r="E237" s="41"/>
      <c r="F237" s="227" t="s">
        <v>493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160</v>
      </c>
      <c r="AU237" s="18" t="s">
        <v>84</v>
      </c>
    </row>
    <row r="238" spans="1:47" s="2" customFormat="1" ht="12">
      <c r="A238" s="39"/>
      <c r="B238" s="40"/>
      <c r="C238" s="41"/>
      <c r="D238" s="231" t="s">
        <v>162</v>
      </c>
      <c r="E238" s="41"/>
      <c r="F238" s="232" t="s">
        <v>495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162</v>
      </c>
      <c r="AU238" s="18" t="s">
        <v>84</v>
      </c>
    </row>
    <row r="239" spans="1:51" s="13" customFormat="1" ht="12">
      <c r="A239" s="13"/>
      <c r="B239" s="233"/>
      <c r="C239" s="234"/>
      <c r="D239" s="226" t="s">
        <v>164</v>
      </c>
      <c r="E239" s="234"/>
      <c r="F239" s="236" t="s">
        <v>664</v>
      </c>
      <c r="G239" s="234"/>
      <c r="H239" s="237">
        <v>29.92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164</v>
      </c>
      <c r="AU239" s="243" t="s">
        <v>84</v>
      </c>
      <c r="AV239" s="13" t="s">
        <v>84</v>
      </c>
      <c r="AW239" s="13" t="s">
        <v>4</v>
      </c>
      <c r="AX239" s="13" t="s">
        <v>77</v>
      </c>
      <c r="AY239" s="243" t="s">
        <v>152</v>
      </c>
    </row>
    <row r="240" spans="1:65" s="2" customFormat="1" ht="16.5" customHeight="1">
      <c r="A240" s="39"/>
      <c r="B240" s="40"/>
      <c r="C240" s="213" t="s">
        <v>302</v>
      </c>
      <c r="D240" s="213" t="s">
        <v>154</v>
      </c>
      <c r="E240" s="214" t="s">
        <v>497</v>
      </c>
      <c r="F240" s="215" t="s">
        <v>498</v>
      </c>
      <c r="G240" s="216" t="s">
        <v>157</v>
      </c>
      <c r="H240" s="217">
        <v>27.2</v>
      </c>
      <c r="I240" s="218"/>
      <c r="J240" s="219">
        <f>ROUND(I240*H240,2)</f>
        <v>0</v>
      </c>
      <c r="K240" s="215" t="s">
        <v>158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0.0353</v>
      </c>
      <c r="T240" s="223">
        <f>S240*H240</f>
        <v>0.9601599999999999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241</v>
      </c>
      <c r="AT240" s="224" t="s">
        <v>154</v>
      </c>
      <c r="AU240" s="224" t="s">
        <v>84</v>
      </c>
      <c r="AY240" s="18" t="s">
        <v>152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84</v>
      </c>
      <c r="BK240" s="225">
        <f>ROUND(I240*H240,2)</f>
        <v>0</v>
      </c>
      <c r="BL240" s="18" t="s">
        <v>241</v>
      </c>
      <c r="BM240" s="224" t="s">
        <v>665</v>
      </c>
    </row>
    <row r="241" spans="1:47" s="2" customFormat="1" ht="12">
      <c r="A241" s="39"/>
      <c r="B241" s="40"/>
      <c r="C241" s="41"/>
      <c r="D241" s="226" t="s">
        <v>160</v>
      </c>
      <c r="E241" s="41"/>
      <c r="F241" s="227" t="s">
        <v>498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160</v>
      </c>
      <c r="AU241" s="18" t="s">
        <v>84</v>
      </c>
    </row>
    <row r="242" spans="1:47" s="2" customFormat="1" ht="12">
      <c r="A242" s="39"/>
      <c r="B242" s="40"/>
      <c r="C242" s="41"/>
      <c r="D242" s="231" t="s">
        <v>162</v>
      </c>
      <c r="E242" s="41"/>
      <c r="F242" s="232" t="s">
        <v>500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162</v>
      </c>
      <c r="AU242" s="18" t="s">
        <v>84</v>
      </c>
    </row>
    <row r="243" spans="1:51" s="13" customFormat="1" ht="12">
      <c r="A243" s="13"/>
      <c r="B243" s="233"/>
      <c r="C243" s="234"/>
      <c r="D243" s="226" t="s">
        <v>164</v>
      </c>
      <c r="E243" s="235" t="s">
        <v>19</v>
      </c>
      <c r="F243" s="236" t="s">
        <v>662</v>
      </c>
      <c r="G243" s="234"/>
      <c r="H243" s="237">
        <v>27.2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164</v>
      </c>
      <c r="AU243" s="243" t="s">
        <v>84</v>
      </c>
      <c r="AV243" s="13" t="s">
        <v>84</v>
      </c>
      <c r="AW243" s="13" t="s">
        <v>35</v>
      </c>
      <c r="AX243" s="13" t="s">
        <v>77</v>
      </c>
      <c r="AY243" s="243" t="s">
        <v>152</v>
      </c>
    </row>
    <row r="244" spans="1:65" s="2" customFormat="1" ht="16.5" customHeight="1">
      <c r="A244" s="39"/>
      <c r="B244" s="40"/>
      <c r="C244" s="213" t="s">
        <v>308</v>
      </c>
      <c r="D244" s="213" t="s">
        <v>154</v>
      </c>
      <c r="E244" s="214" t="s">
        <v>501</v>
      </c>
      <c r="F244" s="215" t="s">
        <v>502</v>
      </c>
      <c r="G244" s="216" t="s">
        <v>157</v>
      </c>
      <c r="H244" s="217">
        <v>27.2</v>
      </c>
      <c r="I244" s="218"/>
      <c r="J244" s="219">
        <f>ROUND(I244*H244,2)</f>
        <v>0</v>
      </c>
      <c r="K244" s="215" t="s">
        <v>158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0.0015</v>
      </c>
      <c r="R244" s="222">
        <f>Q244*H244</f>
        <v>0.0408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241</v>
      </c>
      <c r="AT244" s="224" t="s">
        <v>154</v>
      </c>
      <c r="AU244" s="224" t="s">
        <v>84</v>
      </c>
      <c r="AY244" s="18" t="s">
        <v>152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84</v>
      </c>
      <c r="BK244" s="225">
        <f>ROUND(I244*H244,2)</f>
        <v>0</v>
      </c>
      <c r="BL244" s="18" t="s">
        <v>241</v>
      </c>
      <c r="BM244" s="224" t="s">
        <v>666</v>
      </c>
    </row>
    <row r="245" spans="1:47" s="2" customFormat="1" ht="12">
      <c r="A245" s="39"/>
      <c r="B245" s="40"/>
      <c r="C245" s="41"/>
      <c r="D245" s="226" t="s">
        <v>160</v>
      </c>
      <c r="E245" s="41"/>
      <c r="F245" s="227" t="s">
        <v>504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160</v>
      </c>
      <c r="AU245" s="18" t="s">
        <v>84</v>
      </c>
    </row>
    <row r="246" spans="1:47" s="2" customFormat="1" ht="12">
      <c r="A246" s="39"/>
      <c r="B246" s="40"/>
      <c r="C246" s="41"/>
      <c r="D246" s="231" t="s">
        <v>162</v>
      </c>
      <c r="E246" s="41"/>
      <c r="F246" s="232" t="s">
        <v>505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162</v>
      </c>
      <c r="AU246" s="18" t="s">
        <v>84</v>
      </c>
    </row>
    <row r="247" spans="1:51" s="13" customFormat="1" ht="12">
      <c r="A247" s="13"/>
      <c r="B247" s="233"/>
      <c r="C247" s="234"/>
      <c r="D247" s="226" t="s">
        <v>164</v>
      </c>
      <c r="E247" s="235" t="s">
        <v>19</v>
      </c>
      <c r="F247" s="236" t="s">
        <v>662</v>
      </c>
      <c r="G247" s="234"/>
      <c r="H247" s="237">
        <v>27.2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164</v>
      </c>
      <c r="AU247" s="243" t="s">
        <v>84</v>
      </c>
      <c r="AV247" s="13" t="s">
        <v>84</v>
      </c>
      <c r="AW247" s="13" t="s">
        <v>35</v>
      </c>
      <c r="AX247" s="13" t="s">
        <v>77</v>
      </c>
      <c r="AY247" s="243" t="s">
        <v>152</v>
      </c>
    </row>
    <row r="248" spans="1:65" s="2" customFormat="1" ht="16.5" customHeight="1">
      <c r="A248" s="39"/>
      <c r="B248" s="40"/>
      <c r="C248" s="213" t="s">
        <v>314</v>
      </c>
      <c r="D248" s="213" t="s">
        <v>154</v>
      </c>
      <c r="E248" s="214" t="s">
        <v>506</v>
      </c>
      <c r="F248" s="215" t="s">
        <v>507</v>
      </c>
      <c r="G248" s="216" t="s">
        <v>206</v>
      </c>
      <c r="H248" s="217">
        <v>0.78662</v>
      </c>
      <c r="I248" s="218"/>
      <c r="J248" s="219">
        <f>ROUND(I248*H248,2)</f>
        <v>0</v>
      </c>
      <c r="K248" s="215" t="s">
        <v>158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241</v>
      </c>
      <c r="AT248" s="224" t="s">
        <v>154</v>
      </c>
      <c r="AU248" s="224" t="s">
        <v>84</v>
      </c>
      <c r="AY248" s="18" t="s">
        <v>152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84</v>
      </c>
      <c r="BK248" s="225">
        <f>ROUND(I248*H248,2)</f>
        <v>0</v>
      </c>
      <c r="BL248" s="18" t="s">
        <v>241</v>
      </c>
      <c r="BM248" s="224" t="s">
        <v>667</v>
      </c>
    </row>
    <row r="249" spans="1:47" s="2" customFormat="1" ht="12">
      <c r="A249" s="39"/>
      <c r="B249" s="40"/>
      <c r="C249" s="41"/>
      <c r="D249" s="226" t="s">
        <v>160</v>
      </c>
      <c r="E249" s="41"/>
      <c r="F249" s="227" t="s">
        <v>509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160</v>
      </c>
      <c r="AU249" s="18" t="s">
        <v>84</v>
      </c>
    </row>
    <row r="250" spans="1:47" s="2" customFormat="1" ht="12">
      <c r="A250" s="39"/>
      <c r="B250" s="40"/>
      <c r="C250" s="41"/>
      <c r="D250" s="231" t="s">
        <v>162</v>
      </c>
      <c r="E250" s="41"/>
      <c r="F250" s="232" t="s">
        <v>510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162</v>
      </c>
      <c r="AU250" s="18" t="s">
        <v>84</v>
      </c>
    </row>
    <row r="251" spans="1:65" s="2" customFormat="1" ht="16.5" customHeight="1">
      <c r="A251" s="39"/>
      <c r="B251" s="40"/>
      <c r="C251" s="213" t="s">
        <v>322</v>
      </c>
      <c r="D251" s="213" t="s">
        <v>154</v>
      </c>
      <c r="E251" s="214" t="s">
        <v>511</v>
      </c>
      <c r="F251" s="215" t="s">
        <v>512</v>
      </c>
      <c r="G251" s="216" t="s">
        <v>206</v>
      </c>
      <c r="H251" s="217">
        <v>0.78662</v>
      </c>
      <c r="I251" s="218"/>
      <c r="J251" s="219">
        <f>ROUND(I251*H251,2)</f>
        <v>0</v>
      </c>
      <c r="K251" s="215" t="s">
        <v>158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241</v>
      </c>
      <c r="AT251" s="224" t="s">
        <v>154</v>
      </c>
      <c r="AU251" s="224" t="s">
        <v>84</v>
      </c>
      <c r="AY251" s="18" t="s">
        <v>152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84</v>
      </c>
      <c r="BK251" s="225">
        <f>ROUND(I251*H251,2)</f>
        <v>0</v>
      </c>
      <c r="BL251" s="18" t="s">
        <v>241</v>
      </c>
      <c r="BM251" s="224" t="s">
        <v>668</v>
      </c>
    </row>
    <row r="252" spans="1:47" s="2" customFormat="1" ht="12">
      <c r="A252" s="39"/>
      <c r="B252" s="40"/>
      <c r="C252" s="41"/>
      <c r="D252" s="226" t="s">
        <v>160</v>
      </c>
      <c r="E252" s="41"/>
      <c r="F252" s="227" t="s">
        <v>514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160</v>
      </c>
      <c r="AU252" s="18" t="s">
        <v>84</v>
      </c>
    </row>
    <row r="253" spans="1:47" s="2" customFormat="1" ht="12">
      <c r="A253" s="39"/>
      <c r="B253" s="40"/>
      <c r="C253" s="41"/>
      <c r="D253" s="231" t="s">
        <v>162</v>
      </c>
      <c r="E253" s="41"/>
      <c r="F253" s="232" t="s">
        <v>515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162</v>
      </c>
      <c r="AU253" s="18" t="s">
        <v>84</v>
      </c>
    </row>
    <row r="254" spans="1:63" s="12" customFormat="1" ht="22.8" customHeight="1">
      <c r="A254" s="12"/>
      <c r="B254" s="197"/>
      <c r="C254" s="198"/>
      <c r="D254" s="199" t="s">
        <v>72</v>
      </c>
      <c r="E254" s="211" t="s">
        <v>276</v>
      </c>
      <c r="F254" s="211" t="s">
        <v>277</v>
      </c>
      <c r="G254" s="198"/>
      <c r="H254" s="198"/>
      <c r="I254" s="201"/>
      <c r="J254" s="212">
        <f>BK254</f>
        <v>0</v>
      </c>
      <c r="K254" s="198"/>
      <c r="L254" s="203"/>
      <c r="M254" s="204"/>
      <c r="N254" s="205"/>
      <c r="O254" s="205"/>
      <c r="P254" s="206">
        <f>SUM(P255:P258)</f>
        <v>0</v>
      </c>
      <c r="Q254" s="205"/>
      <c r="R254" s="206">
        <f>SUM(R255:R258)</f>
        <v>0.012599999999999998</v>
      </c>
      <c r="S254" s="205"/>
      <c r="T254" s="207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8" t="s">
        <v>84</v>
      </c>
      <c r="AT254" s="209" t="s">
        <v>72</v>
      </c>
      <c r="AU254" s="209" t="s">
        <v>77</v>
      </c>
      <c r="AY254" s="208" t="s">
        <v>152</v>
      </c>
      <c r="BK254" s="210">
        <f>SUM(BK255:BK258)</f>
        <v>0</v>
      </c>
    </row>
    <row r="255" spans="1:65" s="2" customFormat="1" ht="16.5" customHeight="1">
      <c r="A255" s="39"/>
      <c r="B255" s="40"/>
      <c r="C255" s="213" t="s">
        <v>330</v>
      </c>
      <c r="D255" s="213" t="s">
        <v>154</v>
      </c>
      <c r="E255" s="214" t="s">
        <v>279</v>
      </c>
      <c r="F255" s="215" t="s">
        <v>280</v>
      </c>
      <c r="G255" s="216" t="s">
        <v>281</v>
      </c>
      <c r="H255" s="217">
        <v>50</v>
      </c>
      <c r="I255" s="218"/>
      <c r="J255" s="219">
        <f>ROUND(I255*H255,2)</f>
        <v>0</v>
      </c>
      <c r="K255" s="215" t="s">
        <v>19</v>
      </c>
      <c r="L255" s="45"/>
      <c r="M255" s="220" t="s">
        <v>19</v>
      </c>
      <c r="N255" s="221" t="s">
        <v>45</v>
      </c>
      <c r="O255" s="85"/>
      <c r="P255" s="222">
        <f>O255*H255</f>
        <v>0</v>
      </c>
      <c r="Q255" s="222">
        <v>0.00014</v>
      </c>
      <c r="R255" s="222">
        <f>Q255*H255</f>
        <v>0.006999999999999999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241</v>
      </c>
      <c r="AT255" s="224" t="s">
        <v>154</v>
      </c>
      <c r="AU255" s="224" t="s">
        <v>84</v>
      </c>
      <c r="AY255" s="18" t="s">
        <v>152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84</v>
      </c>
      <c r="BK255" s="225">
        <f>ROUND(I255*H255,2)</f>
        <v>0</v>
      </c>
      <c r="BL255" s="18" t="s">
        <v>241</v>
      </c>
      <c r="BM255" s="224" t="s">
        <v>669</v>
      </c>
    </row>
    <row r="256" spans="1:47" s="2" customFormat="1" ht="12">
      <c r="A256" s="39"/>
      <c r="B256" s="40"/>
      <c r="C256" s="41"/>
      <c r="D256" s="226" t="s">
        <v>160</v>
      </c>
      <c r="E256" s="41"/>
      <c r="F256" s="227" t="s">
        <v>283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160</v>
      </c>
      <c r="AU256" s="18" t="s">
        <v>84</v>
      </c>
    </row>
    <row r="257" spans="1:65" s="2" customFormat="1" ht="16.5" customHeight="1">
      <c r="A257" s="39"/>
      <c r="B257" s="40"/>
      <c r="C257" s="213" t="s">
        <v>339</v>
      </c>
      <c r="D257" s="213" t="s">
        <v>154</v>
      </c>
      <c r="E257" s="214" t="s">
        <v>285</v>
      </c>
      <c r="F257" s="215" t="s">
        <v>286</v>
      </c>
      <c r="G257" s="216" t="s">
        <v>281</v>
      </c>
      <c r="H257" s="217">
        <v>40</v>
      </c>
      <c r="I257" s="218"/>
      <c r="J257" s="219">
        <f>ROUND(I257*H257,2)</f>
        <v>0</v>
      </c>
      <c r="K257" s="215" t="s">
        <v>19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0.00014</v>
      </c>
      <c r="R257" s="222">
        <f>Q257*H257</f>
        <v>0.005599999999999999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241</v>
      </c>
      <c r="AT257" s="224" t="s">
        <v>154</v>
      </c>
      <c r="AU257" s="224" t="s">
        <v>84</v>
      </c>
      <c r="AY257" s="18" t="s">
        <v>152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84</v>
      </c>
      <c r="BK257" s="225">
        <f>ROUND(I257*H257,2)</f>
        <v>0</v>
      </c>
      <c r="BL257" s="18" t="s">
        <v>241</v>
      </c>
      <c r="BM257" s="224" t="s">
        <v>670</v>
      </c>
    </row>
    <row r="258" spans="1:47" s="2" customFormat="1" ht="12">
      <c r="A258" s="39"/>
      <c r="B258" s="40"/>
      <c r="C258" s="41"/>
      <c r="D258" s="226" t="s">
        <v>160</v>
      </c>
      <c r="E258" s="41"/>
      <c r="F258" s="227" t="s">
        <v>283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160</v>
      </c>
      <c r="AU258" s="18" t="s">
        <v>84</v>
      </c>
    </row>
    <row r="259" spans="1:63" s="12" customFormat="1" ht="22.8" customHeight="1">
      <c r="A259" s="12"/>
      <c r="B259" s="197"/>
      <c r="C259" s="198"/>
      <c r="D259" s="199" t="s">
        <v>72</v>
      </c>
      <c r="E259" s="211" t="s">
        <v>288</v>
      </c>
      <c r="F259" s="211" t="s">
        <v>289</v>
      </c>
      <c r="G259" s="198"/>
      <c r="H259" s="198"/>
      <c r="I259" s="201"/>
      <c r="J259" s="212">
        <f>BK259</f>
        <v>0</v>
      </c>
      <c r="K259" s="198"/>
      <c r="L259" s="203"/>
      <c r="M259" s="204"/>
      <c r="N259" s="205"/>
      <c r="O259" s="205"/>
      <c r="P259" s="206">
        <f>SUM(P260:P290)</f>
        <v>0</v>
      </c>
      <c r="Q259" s="205"/>
      <c r="R259" s="206">
        <f>SUM(R260:R290)</f>
        <v>3.3004354</v>
      </c>
      <c r="S259" s="205"/>
      <c r="T259" s="207">
        <f>SUM(T260:T290)</f>
        <v>0.089635105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8" t="s">
        <v>84</v>
      </c>
      <c r="AT259" s="209" t="s">
        <v>72</v>
      </c>
      <c r="AU259" s="209" t="s">
        <v>77</v>
      </c>
      <c r="AY259" s="208" t="s">
        <v>152</v>
      </c>
      <c r="BK259" s="210">
        <f>SUM(BK260:BK290)</f>
        <v>0</v>
      </c>
    </row>
    <row r="260" spans="1:65" s="2" customFormat="1" ht="16.5" customHeight="1">
      <c r="A260" s="39"/>
      <c r="B260" s="40"/>
      <c r="C260" s="213" t="s">
        <v>348</v>
      </c>
      <c r="D260" s="213" t="s">
        <v>154</v>
      </c>
      <c r="E260" s="214" t="s">
        <v>291</v>
      </c>
      <c r="F260" s="215" t="s">
        <v>292</v>
      </c>
      <c r="G260" s="216" t="s">
        <v>157</v>
      </c>
      <c r="H260" s="217">
        <v>289.1455</v>
      </c>
      <c r="I260" s="218"/>
      <c r="J260" s="219">
        <f>ROUND(I260*H260,2)</f>
        <v>0</v>
      </c>
      <c r="K260" s="215" t="s">
        <v>158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0.001</v>
      </c>
      <c r="R260" s="222">
        <f>Q260*H260</f>
        <v>0.28914550000000006</v>
      </c>
      <c r="S260" s="222">
        <v>0.00031</v>
      </c>
      <c r="T260" s="223">
        <f>S260*H260</f>
        <v>0.089635105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241</v>
      </c>
      <c r="AT260" s="224" t="s">
        <v>154</v>
      </c>
      <c r="AU260" s="224" t="s">
        <v>84</v>
      </c>
      <c r="AY260" s="18" t="s">
        <v>152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84</v>
      </c>
      <c r="BK260" s="225">
        <f>ROUND(I260*H260,2)</f>
        <v>0</v>
      </c>
      <c r="BL260" s="18" t="s">
        <v>241</v>
      </c>
      <c r="BM260" s="224" t="s">
        <v>671</v>
      </c>
    </row>
    <row r="261" spans="1:47" s="2" customFormat="1" ht="12">
      <c r="A261" s="39"/>
      <c r="B261" s="40"/>
      <c r="C261" s="41"/>
      <c r="D261" s="226" t="s">
        <v>160</v>
      </c>
      <c r="E261" s="41"/>
      <c r="F261" s="227" t="s">
        <v>294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160</v>
      </c>
      <c r="AU261" s="18" t="s">
        <v>84</v>
      </c>
    </row>
    <row r="262" spans="1:47" s="2" customFormat="1" ht="12">
      <c r="A262" s="39"/>
      <c r="B262" s="40"/>
      <c r="C262" s="41"/>
      <c r="D262" s="231" t="s">
        <v>162</v>
      </c>
      <c r="E262" s="41"/>
      <c r="F262" s="232" t="s">
        <v>295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162</v>
      </c>
      <c r="AU262" s="18" t="s">
        <v>84</v>
      </c>
    </row>
    <row r="263" spans="1:51" s="13" customFormat="1" ht="12">
      <c r="A263" s="13"/>
      <c r="B263" s="233"/>
      <c r="C263" s="234"/>
      <c r="D263" s="226" t="s">
        <v>164</v>
      </c>
      <c r="E263" s="235" t="s">
        <v>19</v>
      </c>
      <c r="F263" s="236" t="s">
        <v>672</v>
      </c>
      <c r="G263" s="234"/>
      <c r="H263" s="237">
        <v>289.1455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164</v>
      </c>
      <c r="AU263" s="243" t="s">
        <v>84</v>
      </c>
      <c r="AV263" s="13" t="s">
        <v>84</v>
      </c>
      <c r="AW263" s="13" t="s">
        <v>35</v>
      </c>
      <c r="AX263" s="13" t="s">
        <v>77</v>
      </c>
      <c r="AY263" s="243" t="s">
        <v>152</v>
      </c>
    </row>
    <row r="264" spans="1:65" s="2" customFormat="1" ht="21.75" customHeight="1">
      <c r="A264" s="39"/>
      <c r="B264" s="40"/>
      <c r="C264" s="213" t="s">
        <v>520</v>
      </c>
      <c r="D264" s="213" t="s">
        <v>154</v>
      </c>
      <c r="E264" s="214" t="s">
        <v>297</v>
      </c>
      <c r="F264" s="215" t="s">
        <v>298</v>
      </c>
      <c r="G264" s="216" t="s">
        <v>254</v>
      </c>
      <c r="H264" s="217">
        <v>20</v>
      </c>
      <c r="I264" s="218"/>
      <c r="J264" s="219">
        <f>ROUND(I264*H264,2)</f>
        <v>0</v>
      </c>
      <c r="K264" s="215" t="s">
        <v>158</v>
      </c>
      <c r="L264" s="45"/>
      <c r="M264" s="220" t="s">
        <v>19</v>
      </c>
      <c r="N264" s="221" t="s">
        <v>45</v>
      </c>
      <c r="O264" s="85"/>
      <c r="P264" s="222">
        <f>O264*H264</f>
        <v>0</v>
      </c>
      <c r="Q264" s="222">
        <v>0.00048</v>
      </c>
      <c r="R264" s="222">
        <f>Q264*H264</f>
        <v>0.009600000000000001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241</v>
      </c>
      <c r="AT264" s="224" t="s">
        <v>154</v>
      </c>
      <c r="AU264" s="224" t="s">
        <v>84</v>
      </c>
      <c r="AY264" s="18" t="s">
        <v>152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84</v>
      </c>
      <c r="BK264" s="225">
        <f>ROUND(I264*H264,2)</f>
        <v>0</v>
      </c>
      <c r="BL264" s="18" t="s">
        <v>241</v>
      </c>
      <c r="BM264" s="224" t="s">
        <v>673</v>
      </c>
    </row>
    <row r="265" spans="1:47" s="2" customFormat="1" ht="12">
      <c r="A265" s="39"/>
      <c r="B265" s="40"/>
      <c r="C265" s="41"/>
      <c r="D265" s="226" t="s">
        <v>160</v>
      </c>
      <c r="E265" s="41"/>
      <c r="F265" s="227" t="s">
        <v>300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160</v>
      </c>
      <c r="AU265" s="18" t="s">
        <v>84</v>
      </c>
    </row>
    <row r="266" spans="1:47" s="2" customFormat="1" ht="12">
      <c r="A266" s="39"/>
      <c r="B266" s="40"/>
      <c r="C266" s="41"/>
      <c r="D266" s="231" t="s">
        <v>162</v>
      </c>
      <c r="E266" s="41"/>
      <c r="F266" s="232" t="s">
        <v>301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162</v>
      </c>
      <c r="AU266" s="18" t="s">
        <v>84</v>
      </c>
    </row>
    <row r="267" spans="1:65" s="2" customFormat="1" ht="21.75" customHeight="1">
      <c r="A267" s="39"/>
      <c r="B267" s="40"/>
      <c r="C267" s="213" t="s">
        <v>522</v>
      </c>
      <c r="D267" s="213" t="s">
        <v>154</v>
      </c>
      <c r="E267" s="214" t="s">
        <v>303</v>
      </c>
      <c r="F267" s="215" t="s">
        <v>304</v>
      </c>
      <c r="G267" s="216" t="s">
        <v>254</v>
      </c>
      <c r="H267" s="217">
        <v>20</v>
      </c>
      <c r="I267" s="218"/>
      <c r="J267" s="219">
        <f>ROUND(I267*H267,2)</f>
        <v>0</v>
      </c>
      <c r="K267" s="215" t="s">
        <v>158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0.0024</v>
      </c>
      <c r="R267" s="222">
        <f>Q267*H267</f>
        <v>0.047999999999999994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241</v>
      </c>
      <c r="AT267" s="224" t="s">
        <v>154</v>
      </c>
      <c r="AU267" s="224" t="s">
        <v>84</v>
      </c>
      <c r="AY267" s="18" t="s">
        <v>152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84</v>
      </c>
      <c r="BK267" s="225">
        <f>ROUND(I267*H267,2)</f>
        <v>0</v>
      </c>
      <c r="BL267" s="18" t="s">
        <v>241</v>
      </c>
      <c r="BM267" s="224" t="s">
        <v>674</v>
      </c>
    </row>
    <row r="268" spans="1:47" s="2" customFormat="1" ht="12">
      <c r="A268" s="39"/>
      <c r="B268" s="40"/>
      <c r="C268" s="41"/>
      <c r="D268" s="226" t="s">
        <v>160</v>
      </c>
      <c r="E268" s="41"/>
      <c r="F268" s="227" t="s">
        <v>306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160</v>
      </c>
      <c r="AU268" s="18" t="s">
        <v>84</v>
      </c>
    </row>
    <row r="269" spans="1:47" s="2" customFormat="1" ht="12">
      <c r="A269" s="39"/>
      <c r="B269" s="40"/>
      <c r="C269" s="41"/>
      <c r="D269" s="231" t="s">
        <v>162</v>
      </c>
      <c r="E269" s="41"/>
      <c r="F269" s="232" t="s">
        <v>307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162</v>
      </c>
      <c r="AU269" s="18" t="s">
        <v>84</v>
      </c>
    </row>
    <row r="270" spans="1:65" s="2" customFormat="1" ht="21.75" customHeight="1">
      <c r="A270" s="39"/>
      <c r="B270" s="40"/>
      <c r="C270" s="213" t="s">
        <v>524</v>
      </c>
      <c r="D270" s="213" t="s">
        <v>154</v>
      </c>
      <c r="E270" s="214" t="s">
        <v>309</v>
      </c>
      <c r="F270" s="215" t="s">
        <v>310</v>
      </c>
      <c r="G270" s="216" t="s">
        <v>254</v>
      </c>
      <c r="H270" s="217">
        <v>20</v>
      </c>
      <c r="I270" s="218"/>
      <c r="J270" s="219">
        <f>ROUND(I270*H270,2)</f>
        <v>0</v>
      </c>
      <c r="K270" s="215" t="s">
        <v>158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0.0048</v>
      </c>
      <c r="R270" s="222">
        <f>Q270*H270</f>
        <v>0.09599999999999999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241</v>
      </c>
      <c r="AT270" s="224" t="s">
        <v>154</v>
      </c>
      <c r="AU270" s="224" t="s">
        <v>84</v>
      </c>
      <c r="AY270" s="18" t="s">
        <v>152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84</v>
      </c>
      <c r="BK270" s="225">
        <f>ROUND(I270*H270,2)</f>
        <v>0</v>
      </c>
      <c r="BL270" s="18" t="s">
        <v>241</v>
      </c>
      <c r="BM270" s="224" t="s">
        <v>675</v>
      </c>
    </row>
    <row r="271" spans="1:47" s="2" customFormat="1" ht="12">
      <c r="A271" s="39"/>
      <c r="B271" s="40"/>
      <c r="C271" s="41"/>
      <c r="D271" s="226" t="s">
        <v>160</v>
      </c>
      <c r="E271" s="41"/>
      <c r="F271" s="227" t="s">
        <v>312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160</v>
      </c>
      <c r="AU271" s="18" t="s">
        <v>84</v>
      </c>
    </row>
    <row r="272" spans="1:47" s="2" customFormat="1" ht="12">
      <c r="A272" s="39"/>
      <c r="B272" s="40"/>
      <c r="C272" s="41"/>
      <c r="D272" s="231" t="s">
        <v>162</v>
      </c>
      <c r="E272" s="41"/>
      <c r="F272" s="232" t="s">
        <v>313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162</v>
      </c>
      <c r="AU272" s="18" t="s">
        <v>84</v>
      </c>
    </row>
    <row r="273" spans="1:65" s="2" customFormat="1" ht="21.75" customHeight="1">
      <c r="A273" s="39"/>
      <c r="B273" s="40"/>
      <c r="C273" s="213" t="s">
        <v>526</v>
      </c>
      <c r="D273" s="213" t="s">
        <v>154</v>
      </c>
      <c r="E273" s="214" t="s">
        <v>315</v>
      </c>
      <c r="F273" s="215" t="s">
        <v>316</v>
      </c>
      <c r="G273" s="216" t="s">
        <v>157</v>
      </c>
      <c r="H273" s="217">
        <v>5782.91</v>
      </c>
      <c r="I273" s="218"/>
      <c r="J273" s="219">
        <f>ROUND(I273*H273,2)</f>
        <v>0</v>
      </c>
      <c r="K273" s="215" t="s">
        <v>158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0.0002</v>
      </c>
      <c r="R273" s="222">
        <f>Q273*H273</f>
        <v>1.156582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241</v>
      </c>
      <c r="AT273" s="224" t="s">
        <v>154</v>
      </c>
      <c r="AU273" s="224" t="s">
        <v>84</v>
      </c>
      <c r="AY273" s="18" t="s">
        <v>152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84</v>
      </c>
      <c r="BK273" s="225">
        <f>ROUND(I273*H273,2)</f>
        <v>0</v>
      </c>
      <c r="BL273" s="18" t="s">
        <v>241</v>
      </c>
      <c r="BM273" s="224" t="s">
        <v>676</v>
      </c>
    </row>
    <row r="274" spans="1:47" s="2" customFormat="1" ht="12">
      <c r="A274" s="39"/>
      <c r="B274" s="40"/>
      <c r="C274" s="41"/>
      <c r="D274" s="226" t="s">
        <v>160</v>
      </c>
      <c r="E274" s="41"/>
      <c r="F274" s="227" t="s">
        <v>318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160</v>
      </c>
      <c r="AU274" s="18" t="s">
        <v>84</v>
      </c>
    </row>
    <row r="275" spans="1:47" s="2" customFormat="1" ht="12">
      <c r="A275" s="39"/>
      <c r="B275" s="40"/>
      <c r="C275" s="41"/>
      <c r="D275" s="231" t="s">
        <v>162</v>
      </c>
      <c r="E275" s="41"/>
      <c r="F275" s="232" t="s">
        <v>319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162</v>
      </c>
      <c r="AU275" s="18" t="s">
        <v>84</v>
      </c>
    </row>
    <row r="276" spans="1:51" s="13" customFormat="1" ht="12">
      <c r="A276" s="13"/>
      <c r="B276" s="233"/>
      <c r="C276" s="234"/>
      <c r="D276" s="226" t="s">
        <v>164</v>
      </c>
      <c r="E276" s="235" t="s">
        <v>19</v>
      </c>
      <c r="F276" s="236" t="s">
        <v>677</v>
      </c>
      <c r="G276" s="234"/>
      <c r="H276" s="237">
        <v>3793.2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164</v>
      </c>
      <c r="AU276" s="243" t="s">
        <v>84</v>
      </c>
      <c r="AV276" s="13" t="s">
        <v>84</v>
      </c>
      <c r="AW276" s="13" t="s">
        <v>35</v>
      </c>
      <c r="AX276" s="13" t="s">
        <v>73</v>
      </c>
      <c r="AY276" s="243" t="s">
        <v>152</v>
      </c>
    </row>
    <row r="277" spans="1:51" s="13" customFormat="1" ht="12">
      <c r="A277" s="13"/>
      <c r="B277" s="233"/>
      <c r="C277" s="234"/>
      <c r="D277" s="226" t="s">
        <v>164</v>
      </c>
      <c r="E277" s="235" t="s">
        <v>19</v>
      </c>
      <c r="F277" s="236" t="s">
        <v>529</v>
      </c>
      <c r="G277" s="234"/>
      <c r="H277" s="237">
        <v>140.8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164</v>
      </c>
      <c r="AU277" s="243" t="s">
        <v>84</v>
      </c>
      <c r="AV277" s="13" t="s">
        <v>84</v>
      </c>
      <c r="AW277" s="13" t="s">
        <v>35</v>
      </c>
      <c r="AX277" s="13" t="s">
        <v>73</v>
      </c>
      <c r="AY277" s="243" t="s">
        <v>152</v>
      </c>
    </row>
    <row r="278" spans="1:51" s="13" customFormat="1" ht="12">
      <c r="A278" s="13"/>
      <c r="B278" s="233"/>
      <c r="C278" s="234"/>
      <c r="D278" s="226" t="s">
        <v>164</v>
      </c>
      <c r="E278" s="235" t="s">
        <v>19</v>
      </c>
      <c r="F278" s="236" t="s">
        <v>530</v>
      </c>
      <c r="G278" s="234"/>
      <c r="H278" s="237">
        <v>1848.91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164</v>
      </c>
      <c r="AU278" s="243" t="s">
        <v>84</v>
      </c>
      <c r="AV278" s="13" t="s">
        <v>84</v>
      </c>
      <c r="AW278" s="13" t="s">
        <v>35</v>
      </c>
      <c r="AX278" s="13" t="s">
        <v>73</v>
      </c>
      <c r="AY278" s="243" t="s">
        <v>152</v>
      </c>
    </row>
    <row r="279" spans="1:51" s="14" customFormat="1" ht="12">
      <c r="A279" s="14"/>
      <c r="B279" s="254"/>
      <c r="C279" s="255"/>
      <c r="D279" s="226" t="s">
        <v>164</v>
      </c>
      <c r="E279" s="256" t="s">
        <v>19</v>
      </c>
      <c r="F279" s="257" t="s">
        <v>321</v>
      </c>
      <c r="G279" s="255"/>
      <c r="H279" s="258">
        <v>5782.91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164</v>
      </c>
      <c r="AU279" s="264" t="s">
        <v>84</v>
      </c>
      <c r="AV279" s="14" t="s">
        <v>91</v>
      </c>
      <c r="AW279" s="14" t="s">
        <v>35</v>
      </c>
      <c r="AX279" s="14" t="s">
        <v>77</v>
      </c>
      <c r="AY279" s="264" t="s">
        <v>152</v>
      </c>
    </row>
    <row r="280" spans="1:65" s="2" customFormat="1" ht="21.75" customHeight="1">
      <c r="A280" s="39"/>
      <c r="B280" s="40"/>
      <c r="C280" s="213" t="s">
        <v>531</v>
      </c>
      <c r="D280" s="213" t="s">
        <v>154</v>
      </c>
      <c r="E280" s="214" t="s">
        <v>323</v>
      </c>
      <c r="F280" s="215" t="s">
        <v>324</v>
      </c>
      <c r="G280" s="216" t="s">
        <v>157</v>
      </c>
      <c r="H280" s="217">
        <v>5782.91</v>
      </c>
      <c r="I280" s="218"/>
      <c r="J280" s="219">
        <f>ROUND(I280*H280,2)</f>
        <v>0</v>
      </c>
      <c r="K280" s="215" t="s">
        <v>158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0.00029</v>
      </c>
      <c r="R280" s="222">
        <f>Q280*H280</f>
        <v>1.6770439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241</v>
      </c>
      <c r="AT280" s="224" t="s">
        <v>154</v>
      </c>
      <c r="AU280" s="224" t="s">
        <v>84</v>
      </c>
      <c r="AY280" s="18" t="s">
        <v>152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84</v>
      </c>
      <c r="BK280" s="225">
        <f>ROUND(I280*H280,2)</f>
        <v>0</v>
      </c>
      <c r="BL280" s="18" t="s">
        <v>241</v>
      </c>
      <c r="BM280" s="224" t="s">
        <v>678</v>
      </c>
    </row>
    <row r="281" spans="1:47" s="2" customFormat="1" ht="12">
      <c r="A281" s="39"/>
      <c r="B281" s="40"/>
      <c r="C281" s="41"/>
      <c r="D281" s="226" t="s">
        <v>160</v>
      </c>
      <c r="E281" s="41"/>
      <c r="F281" s="227" t="s">
        <v>326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160</v>
      </c>
      <c r="AU281" s="18" t="s">
        <v>84</v>
      </c>
    </row>
    <row r="282" spans="1:47" s="2" customFormat="1" ht="12">
      <c r="A282" s="39"/>
      <c r="B282" s="40"/>
      <c r="C282" s="41"/>
      <c r="D282" s="231" t="s">
        <v>162</v>
      </c>
      <c r="E282" s="41"/>
      <c r="F282" s="232" t="s">
        <v>327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162</v>
      </c>
      <c r="AU282" s="18" t="s">
        <v>84</v>
      </c>
    </row>
    <row r="283" spans="1:51" s="13" customFormat="1" ht="12">
      <c r="A283" s="13"/>
      <c r="B283" s="233"/>
      <c r="C283" s="234"/>
      <c r="D283" s="226" t="s">
        <v>164</v>
      </c>
      <c r="E283" s="235" t="s">
        <v>19</v>
      </c>
      <c r="F283" s="236" t="s">
        <v>677</v>
      </c>
      <c r="G283" s="234"/>
      <c r="H283" s="237">
        <v>3793.2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164</v>
      </c>
      <c r="AU283" s="243" t="s">
        <v>84</v>
      </c>
      <c r="AV283" s="13" t="s">
        <v>84</v>
      </c>
      <c r="AW283" s="13" t="s">
        <v>35</v>
      </c>
      <c r="AX283" s="13" t="s">
        <v>73</v>
      </c>
      <c r="AY283" s="243" t="s">
        <v>152</v>
      </c>
    </row>
    <row r="284" spans="1:51" s="13" customFormat="1" ht="12">
      <c r="A284" s="13"/>
      <c r="B284" s="233"/>
      <c r="C284" s="234"/>
      <c r="D284" s="226" t="s">
        <v>164</v>
      </c>
      <c r="E284" s="235" t="s">
        <v>19</v>
      </c>
      <c r="F284" s="236" t="s">
        <v>529</v>
      </c>
      <c r="G284" s="234"/>
      <c r="H284" s="237">
        <v>140.8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164</v>
      </c>
      <c r="AU284" s="243" t="s">
        <v>84</v>
      </c>
      <c r="AV284" s="13" t="s">
        <v>84</v>
      </c>
      <c r="AW284" s="13" t="s">
        <v>35</v>
      </c>
      <c r="AX284" s="13" t="s">
        <v>73</v>
      </c>
      <c r="AY284" s="243" t="s">
        <v>152</v>
      </c>
    </row>
    <row r="285" spans="1:51" s="13" customFormat="1" ht="12">
      <c r="A285" s="13"/>
      <c r="B285" s="233"/>
      <c r="C285" s="234"/>
      <c r="D285" s="226" t="s">
        <v>164</v>
      </c>
      <c r="E285" s="235" t="s">
        <v>19</v>
      </c>
      <c r="F285" s="236" t="s">
        <v>530</v>
      </c>
      <c r="G285" s="234"/>
      <c r="H285" s="237">
        <v>1848.91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164</v>
      </c>
      <c r="AU285" s="243" t="s">
        <v>84</v>
      </c>
      <c r="AV285" s="13" t="s">
        <v>84</v>
      </c>
      <c r="AW285" s="13" t="s">
        <v>35</v>
      </c>
      <c r="AX285" s="13" t="s">
        <v>73</v>
      </c>
      <c r="AY285" s="243" t="s">
        <v>152</v>
      </c>
    </row>
    <row r="286" spans="1:51" s="14" customFormat="1" ht="12">
      <c r="A286" s="14"/>
      <c r="B286" s="254"/>
      <c r="C286" s="255"/>
      <c r="D286" s="226" t="s">
        <v>164</v>
      </c>
      <c r="E286" s="256" t="s">
        <v>19</v>
      </c>
      <c r="F286" s="257" t="s">
        <v>321</v>
      </c>
      <c r="G286" s="255"/>
      <c r="H286" s="258">
        <v>5782.91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4" t="s">
        <v>164</v>
      </c>
      <c r="AU286" s="264" t="s">
        <v>84</v>
      </c>
      <c r="AV286" s="14" t="s">
        <v>91</v>
      </c>
      <c r="AW286" s="14" t="s">
        <v>35</v>
      </c>
      <c r="AX286" s="14" t="s">
        <v>77</v>
      </c>
      <c r="AY286" s="264" t="s">
        <v>152</v>
      </c>
    </row>
    <row r="287" spans="1:65" s="2" customFormat="1" ht="21.75" customHeight="1">
      <c r="A287" s="39"/>
      <c r="B287" s="40"/>
      <c r="C287" s="213" t="s">
        <v>533</v>
      </c>
      <c r="D287" s="213" t="s">
        <v>154</v>
      </c>
      <c r="E287" s="214" t="s">
        <v>534</v>
      </c>
      <c r="F287" s="215" t="s">
        <v>535</v>
      </c>
      <c r="G287" s="216" t="s">
        <v>157</v>
      </c>
      <c r="H287" s="217">
        <v>2406.4</v>
      </c>
      <c r="I287" s="218"/>
      <c r="J287" s="219">
        <f>ROUND(I287*H287,2)</f>
        <v>0</v>
      </c>
      <c r="K287" s="215" t="s">
        <v>158</v>
      </c>
      <c r="L287" s="45"/>
      <c r="M287" s="220" t="s">
        <v>19</v>
      </c>
      <c r="N287" s="221" t="s">
        <v>45</v>
      </c>
      <c r="O287" s="85"/>
      <c r="P287" s="222">
        <f>O287*H287</f>
        <v>0</v>
      </c>
      <c r="Q287" s="222">
        <v>1E-05</v>
      </c>
      <c r="R287" s="222">
        <f>Q287*H287</f>
        <v>0.024064000000000002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241</v>
      </c>
      <c r="AT287" s="224" t="s">
        <v>154</v>
      </c>
      <c r="AU287" s="224" t="s">
        <v>84</v>
      </c>
      <c r="AY287" s="18" t="s">
        <v>152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84</v>
      </c>
      <c r="BK287" s="225">
        <f>ROUND(I287*H287,2)</f>
        <v>0</v>
      </c>
      <c r="BL287" s="18" t="s">
        <v>241</v>
      </c>
      <c r="BM287" s="224" t="s">
        <v>679</v>
      </c>
    </row>
    <row r="288" spans="1:47" s="2" customFormat="1" ht="12">
      <c r="A288" s="39"/>
      <c r="B288" s="40"/>
      <c r="C288" s="41"/>
      <c r="D288" s="226" t="s">
        <v>160</v>
      </c>
      <c r="E288" s="41"/>
      <c r="F288" s="227" t="s">
        <v>537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160</v>
      </c>
      <c r="AU288" s="18" t="s">
        <v>84</v>
      </c>
    </row>
    <row r="289" spans="1:47" s="2" customFormat="1" ht="12">
      <c r="A289" s="39"/>
      <c r="B289" s="40"/>
      <c r="C289" s="41"/>
      <c r="D289" s="231" t="s">
        <v>162</v>
      </c>
      <c r="E289" s="41"/>
      <c r="F289" s="232" t="s">
        <v>538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162</v>
      </c>
      <c r="AU289" s="18" t="s">
        <v>84</v>
      </c>
    </row>
    <row r="290" spans="1:51" s="13" customFormat="1" ht="12">
      <c r="A290" s="13"/>
      <c r="B290" s="233"/>
      <c r="C290" s="234"/>
      <c r="D290" s="226" t="s">
        <v>164</v>
      </c>
      <c r="E290" s="235" t="s">
        <v>19</v>
      </c>
      <c r="F290" s="236" t="s">
        <v>680</v>
      </c>
      <c r="G290" s="234"/>
      <c r="H290" s="237">
        <v>2406.4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164</v>
      </c>
      <c r="AU290" s="243" t="s">
        <v>84</v>
      </c>
      <c r="AV290" s="13" t="s">
        <v>84</v>
      </c>
      <c r="AW290" s="13" t="s">
        <v>35</v>
      </c>
      <c r="AX290" s="13" t="s">
        <v>77</v>
      </c>
      <c r="AY290" s="243" t="s">
        <v>152</v>
      </c>
    </row>
    <row r="291" spans="1:63" s="12" customFormat="1" ht="22.8" customHeight="1">
      <c r="A291" s="12"/>
      <c r="B291" s="197"/>
      <c r="C291" s="198"/>
      <c r="D291" s="199" t="s">
        <v>72</v>
      </c>
      <c r="E291" s="211" t="s">
        <v>328</v>
      </c>
      <c r="F291" s="211" t="s">
        <v>329</v>
      </c>
      <c r="G291" s="198"/>
      <c r="H291" s="198"/>
      <c r="I291" s="201"/>
      <c r="J291" s="212">
        <f>BK291</f>
        <v>0</v>
      </c>
      <c r="K291" s="198"/>
      <c r="L291" s="203"/>
      <c r="M291" s="204"/>
      <c r="N291" s="205"/>
      <c r="O291" s="205"/>
      <c r="P291" s="206">
        <f>SUM(P292:P293)</f>
        <v>0</v>
      </c>
      <c r="Q291" s="205"/>
      <c r="R291" s="206">
        <f>SUM(R292:R293)</f>
        <v>0</v>
      </c>
      <c r="S291" s="205"/>
      <c r="T291" s="207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8" t="s">
        <v>84</v>
      </c>
      <c r="AT291" s="209" t="s">
        <v>72</v>
      </c>
      <c r="AU291" s="209" t="s">
        <v>77</v>
      </c>
      <c r="AY291" s="208" t="s">
        <v>152</v>
      </c>
      <c r="BK291" s="210">
        <f>SUM(BK292:BK293)</f>
        <v>0</v>
      </c>
    </row>
    <row r="292" spans="1:65" s="2" customFormat="1" ht="16.5" customHeight="1">
      <c r="A292" s="39"/>
      <c r="B292" s="40"/>
      <c r="C292" s="213" t="s">
        <v>540</v>
      </c>
      <c r="D292" s="213" t="s">
        <v>154</v>
      </c>
      <c r="E292" s="214" t="s">
        <v>331</v>
      </c>
      <c r="F292" s="215" t="s">
        <v>332</v>
      </c>
      <c r="G292" s="216" t="s">
        <v>281</v>
      </c>
      <c r="H292" s="217">
        <v>30</v>
      </c>
      <c r="I292" s="218"/>
      <c r="J292" s="219">
        <f>ROUND(I292*H292,2)</f>
        <v>0</v>
      </c>
      <c r="K292" s="215" t="s">
        <v>19</v>
      </c>
      <c r="L292" s="45"/>
      <c r="M292" s="220" t="s">
        <v>19</v>
      </c>
      <c r="N292" s="221" t="s">
        <v>45</v>
      </c>
      <c r="O292" s="85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241</v>
      </c>
      <c r="AT292" s="224" t="s">
        <v>154</v>
      </c>
      <c r="AU292" s="224" t="s">
        <v>84</v>
      </c>
      <c r="AY292" s="18" t="s">
        <v>152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84</v>
      </c>
      <c r="BK292" s="225">
        <f>ROUND(I292*H292,2)</f>
        <v>0</v>
      </c>
      <c r="BL292" s="18" t="s">
        <v>241</v>
      </c>
      <c r="BM292" s="224" t="s">
        <v>681</v>
      </c>
    </row>
    <row r="293" spans="1:47" s="2" customFormat="1" ht="12">
      <c r="A293" s="39"/>
      <c r="B293" s="40"/>
      <c r="C293" s="41"/>
      <c r="D293" s="226" t="s">
        <v>160</v>
      </c>
      <c r="E293" s="41"/>
      <c r="F293" s="227" t="s">
        <v>334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160</v>
      </c>
      <c r="AU293" s="18" t="s">
        <v>84</v>
      </c>
    </row>
    <row r="294" spans="1:63" s="12" customFormat="1" ht="25.9" customHeight="1">
      <c r="A294" s="12"/>
      <c r="B294" s="197"/>
      <c r="C294" s="198"/>
      <c r="D294" s="199" t="s">
        <v>72</v>
      </c>
      <c r="E294" s="200" t="s">
        <v>335</v>
      </c>
      <c r="F294" s="200" t="s">
        <v>336</v>
      </c>
      <c r="G294" s="198"/>
      <c r="H294" s="198"/>
      <c r="I294" s="201"/>
      <c r="J294" s="202">
        <f>BK294</f>
        <v>0</v>
      </c>
      <c r="K294" s="198"/>
      <c r="L294" s="203"/>
      <c r="M294" s="204"/>
      <c r="N294" s="205"/>
      <c r="O294" s="205"/>
      <c r="P294" s="206">
        <f>P295+P299</f>
        <v>0</v>
      </c>
      <c r="Q294" s="205"/>
      <c r="R294" s="206">
        <f>R295+R299</f>
        <v>0</v>
      </c>
      <c r="S294" s="205"/>
      <c r="T294" s="207">
        <f>T295+T299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8" t="s">
        <v>94</v>
      </c>
      <c r="AT294" s="209" t="s">
        <v>72</v>
      </c>
      <c r="AU294" s="209" t="s">
        <v>73</v>
      </c>
      <c r="AY294" s="208" t="s">
        <v>152</v>
      </c>
      <c r="BK294" s="210">
        <f>BK295+BK299</f>
        <v>0</v>
      </c>
    </row>
    <row r="295" spans="1:63" s="12" customFormat="1" ht="22.8" customHeight="1">
      <c r="A295" s="12"/>
      <c r="B295" s="197"/>
      <c r="C295" s="198"/>
      <c r="D295" s="199" t="s">
        <v>72</v>
      </c>
      <c r="E295" s="211" t="s">
        <v>337</v>
      </c>
      <c r="F295" s="211" t="s">
        <v>338</v>
      </c>
      <c r="G295" s="198"/>
      <c r="H295" s="198"/>
      <c r="I295" s="201"/>
      <c r="J295" s="212">
        <f>BK295</f>
        <v>0</v>
      </c>
      <c r="K295" s="198"/>
      <c r="L295" s="203"/>
      <c r="M295" s="204"/>
      <c r="N295" s="205"/>
      <c r="O295" s="205"/>
      <c r="P295" s="206">
        <f>SUM(P296:P298)</f>
        <v>0</v>
      </c>
      <c r="Q295" s="205"/>
      <c r="R295" s="206">
        <f>SUM(R296:R298)</f>
        <v>0</v>
      </c>
      <c r="S295" s="205"/>
      <c r="T295" s="207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8" t="s">
        <v>94</v>
      </c>
      <c r="AT295" s="209" t="s">
        <v>72</v>
      </c>
      <c r="AU295" s="209" t="s">
        <v>77</v>
      </c>
      <c r="AY295" s="208" t="s">
        <v>152</v>
      </c>
      <c r="BK295" s="210">
        <f>SUM(BK296:BK298)</f>
        <v>0</v>
      </c>
    </row>
    <row r="296" spans="1:65" s="2" customFormat="1" ht="16.5" customHeight="1">
      <c r="A296" s="39"/>
      <c r="B296" s="40"/>
      <c r="C296" s="213" t="s">
        <v>542</v>
      </c>
      <c r="D296" s="213" t="s">
        <v>154</v>
      </c>
      <c r="E296" s="214" t="s">
        <v>340</v>
      </c>
      <c r="F296" s="215" t="s">
        <v>341</v>
      </c>
      <c r="G296" s="216" t="s">
        <v>342</v>
      </c>
      <c r="H296" s="217">
        <v>1</v>
      </c>
      <c r="I296" s="218"/>
      <c r="J296" s="219">
        <f>ROUND(I296*H296,2)</f>
        <v>0</v>
      </c>
      <c r="K296" s="215" t="s">
        <v>158</v>
      </c>
      <c r="L296" s="45"/>
      <c r="M296" s="220" t="s">
        <v>19</v>
      </c>
      <c r="N296" s="221" t="s">
        <v>45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343</v>
      </c>
      <c r="AT296" s="224" t="s">
        <v>154</v>
      </c>
      <c r="AU296" s="224" t="s">
        <v>84</v>
      </c>
      <c r="AY296" s="18" t="s">
        <v>152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84</v>
      </c>
      <c r="BK296" s="225">
        <f>ROUND(I296*H296,2)</f>
        <v>0</v>
      </c>
      <c r="BL296" s="18" t="s">
        <v>343</v>
      </c>
      <c r="BM296" s="224" t="s">
        <v>682</v>
      </c>
    </row>
    <row r="297" spans="1:47" s="2" customFormat="1" ht="12">
      <c r="A297" s="39"/>
      <c r="B297" s="40"/>
      <c r="C297" s="41"/>
      <c r="D297" s="226" t="s">
        <v>160</v>
      </c>
      <c r="E297" s="41"/>
      <c r="F297" s="227" t="s">
        <v>341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160</v>
      </c>
      <c r="AU297" s="18" t="s">
        <v>84</v>
      </c>
    </row>
    <row r="298" spans="1:47" s="2" customFormat="1" ht="12">
      <c r="A298" s="39"/>
      <c r="B298" s="40"/>
      <c r="C298" s="41"/>
      <c r="D298" s="231" t="s">
        <v>162</v>
      </c>
      <c r="E298" s="41"/>
      <c r="F298" s="232" t="s">
        <v>345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162</v>
      </c>
      <c r="AU298" s="18" t="s">
        <v>84</v>
      </c>
    </row>
    <row r="299" spans="1:63" s="12" customFormat="1" ht="22.8" customHeight="1">
      <c r="A299" s="12"/>
      <c r="B299" s="197"/>
      <c r="C299" s="198"/>
      <c r="D299" s="199" t="s">
        <v>72</v>
      </c>
      <c r="E299" s="211" t="s">
        <v>346</v>
      </c>
      <c r="F299" s="211" t="s">
        <v>347</v>
      </c>
      <c r="G299" s="198"/>
      <c r="H299" s="198"/>
      <c r="I299" s="201"/>
      <c r="J299" s="212">
        <f>BK299</f>
        <v>0</v>
      </c>
      <c r="K299" s="198"/>
      <c r="L299" s="203"/>
      <c r="M299" s="204"/>
      <c r="N299" s="205"/>
      <c r="O299" s="205"/>
      <c r="P299" s="206">
        <f>SUM(P300:P302)</f>
        <v>0</v>
      </c>
      <c r="Q299" s="205"/>
      <c r="R299" s="206">
        <f>SUM(R300:R302)</f>
        <v>0</v>
      </c>
      <c r="S299" s="205"/>
      <c r="T299" s="207">
        <f>SUM(T300:T302)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8" t="s">
        <v>94</v>
      </c>
      <c r="AT299" s="209" t="s">
        <v>72</v>
      </c>
      <c r="AU299" s="209" t="s">
        <v>77</v>
      </c>
      <c r="AY299" s="208" t="s">
        <v>152</v>
      </c>
      <c r="BK299" s="210">
        <f>SUM(BK300:BK302)</f>
        <v>0</v>
      </c>
    </row>
    <row r="300" spans="1:65" s="2" customFormat="1" ht="16.5" customHeight="1">
      <c r="A300" s="39"/>
      <c r="B300" s="40"/>
      <c r="C300" s="213" t="s">
        <v>544</v>
      </c>
      <c r="D300" s="213" t="s">
        <v>154</v>
      </c>
      <c r="E300" s="214" t="s">
        <v>349</v>
      </c>
      <c r="F300" s="215" t="s">
        <v>350</v>
      </c>
      <c r="G300" s="216" t="s">
        <v>342</v>
      </c>
      <c r="H300" s="217">
        <v>1</v>
      </c>
      <c r="I300" s="218"/>
      <c r="J300" s="219">
        <f>ROUND(I300*H300,2)</f>
        <v>0</v>
      </c>
      <c r="K300" s="215" t="s">
        <v>158</v>
      </c>
      <c r="L300" s="45"/>
      <c r="M300" s="220" t="s">
        <v>19</v>
      </c>
      <c r="N300" s="221" t="s">
        <v>45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343</v>
      </c>
      <c r="AT300" s="224" t="s">
        <v>154</v>
      </c>
      <c r="AU300" s="224" t="s">
        <v>84</v>
      </c>
      <c r="AY300" s="18" t="s">
        <v>152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84</v>
      </c>
      <c r="BK300" s="225">
        <f>ROUND(I300*H300,2)</f>
        <v>0</v>
      </c>
      <c r="BL300" s="18" t="s">
        <v>343</v>
      </c>
      <c r="BM300" s="224" t="s">
        <v>683</v>
      </c>
    </row>
    <row r="301" spans="1:47" s="2" customFormat="1" ht="12">
      <c r="A301" s="39"/>
      <c r="B301" s="40"/>
      <c r="C301" s="41"/>
      <c r="D301" s="226" t="s">
        <v>160</v>
      </c>
      <c r="E301" s="41"/>
      <c r="F301" s="227" t="s">
        <v>350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160</v>
      </c>
      <c r="AU301" s="18" t="s">
        <v>84</v>
      </c>
    </row>
    <row r="302" spans="1:47" s="2" customFormat="1" ht="12">
      <c r="A302" s="39"/>
      <c r="B302" s="40"/>
      <c r="C302" s="41"/>
      <c r="D302" s="231" t="s">
        <v>162</v>
      </c>
      <c r="E302" s="41"/>
      <c r="F302" s="232" t="s">
        <v>352</v>
      </c>
      <c r="G302" s="41"/>
      <c r="H302" s="41"/>
      <c r="I302" s="228"/>
      <c r="J302" s="41"/>
      <c r="K302" s="41"/>
      <c r="L302" s="45"/>
      <c r="M302" s="265"/>
      <c r="N302" s="266"/>
      <c r="O302" s="267"/>
      <c r="P302" s="267"/>
      <c r="Q302" s="267"/>
      <c r="R302" s="267"/>
      <c r="S302" s="267"/>
      <c r="T302" s="268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162</v>
      </c>
      <c r="AU302" s="18" t="s">
        <v>84</v>
      </c>
    </row>
    <row r="303" spans="1:31" s="2" customFormat="1" ht="6.95" customHeight="1">
      <c r="A303" s="39"/>
      <c r="B303" s="60"/>
      <c r="C303" s="61"/>
      <c r="D303" s="61"/>
      <c r="E303" s="61"/>
      <c r="F303" s="61"/>
      <c r="G303" s="61"/>
      <c r="H303" s="61"/>
      <c r="I303" s="61"/>
      <c r="J303" s="61"/>
      <c r="K303" s="61"/>
      <c r="L303" s="45"/>
      <c r="M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</sheetData>
  <sheetProtection password="CC35" sheet="1" objects="1" scenarios="1" formatColumns="0" formatRows="0" autoFilter="0"/>
  <autoFilter ref="C102:K3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hyperlinks>
    <hyperlink ref="F108" r:id="rId1" display="https://podminky.urs.cz/item/CS_URS_2021_02/340239212"/>
    <hyperlink ref="F117" r:id="rId2" display="https://podminky.urs.cz/item/CS_URS_2021_02/611341131"/>
    <hyperlink ref="F121" r:id="rId3" display="https://podminky.urs.cz/item/CS_URS_2021_02/612321141"/>
    <hyperlink ref="F124" r:id="rId4" display="https://podminky.urs.cz/item/CS_URS_2021_02/612321191"/>
    <hyperlink ref="F127" r:id="rId5" display="https://podminky.urs.cz/item/CS_URS_2021_02/612341131"/>
    <hyperlink ref="F131" r:id="rId6" display="https://podminky.urs.cz/item/CS_URS_2021_02/619991001"/>
    <hyperlink ref="F136" r:id="rId7" display="https://podminky.urs.cz/item/CS_URS_2021_02/949101111"/>
    <hyperlink ref="F140" r:id="rId8" display="https://podminky.urs.cz/item/CS_URS_2021_02/952902021"/>
    <hyperlink ref="F144" r:id="rId9" display="https://podminky.urs.cz/item/CS_URS_2021_02/965043421"/>
    <hyperlink ref="F148" r:id="rId10" display="https://podminky.urs.cz/item/CS_URS_2021_02/968072456"/>
    <hyperlink ref="F152" r:id="rId11" display="https://podminky.urs.cz/item/CS_URS_2021_02/997002611"/>
    <hyperlink ref="F155" r:id="rId12" display="https://podminky.urs.cz/item/CS_URS_2021_02/997013211"/>
    <hyperlink ref="F158" r:id="rId13" display="https://podminky.urs.cz/item/CS_URS_2021_02/997013219"/>
    <hyperlink ref="F161" r:id="rId14" display="https://podminky.urs.cz/item/CS_URS_2021_02/997013501"/>
    <hyperlink ref="F164" r:id="rId15" display="https://podminky.urs.cz/item/CS_URS_2021_02/997013509"/>
    <hyperlink ref="F167" r:id="rId16" display="https://podminky.urs.cz/item/CS_URS_2021_02/997013631"/>
    <hyperlink ref="F171" r:id="rId17" display="https://podminky.urs.cz/item/CS_URS_2021_02/998018001"/>
    <hyperlink ref="F176" r:id="rId18" display="https://podminky.urs.cz/item/CS_URS_2021_02/725331111"/>
    <hyperlink ref="F182" r:id="rId19" display="https://podminky.urs.cz/item/CS_URS_2021_02/741310201"/>
    <hyperlink ref="F187" r:id="rId20" display="https://podminky.urs.cz/item/CS_URS_2021_02/741313032"/>
    <hyperlink ref="F190" r:id="rId21" display="https://podminky.urs.cz/item/CS_URS_2021_02/34555243"/>
    <hyperlink ref="F194" r:id="rId22" display="https://podminky.urs.cz/item/CS_URS_2021_02/763111316"/>
    <hyperlink ref="F198" r:id="rId23" display="https://podminky.urs.cz/item/CS_URS_2021_02/763181311"/>
    <hyperlink ref="F202" r:id="rId24" display="https://podminky.urs.cz/item/CS_URS_2021_02/55331595"/>
    <hyperlink ref="F205" r:id="rId25" display="https://podminky.urs.cz/item/CS_URS_2021_02/763181423"/>
    <hyperlink ref="F209" r:id="rId26" display="https://podminky.urs.cz/item/CS_URS_2021_02/998763301"/>
    <hyperlink ref="F212" r:id="rId27" display="https://podminky.urs.cz/item/CS_URS_2021_02/998763381"/>
    <hyperlink ref="F218" r:id="rId28" display="https://podminky.urs.cz/item/CS_URS_2021_02/766660121"/>
    <hyperlink ref="F221" r:id="rId29" display="https://podminky.urs.cz/item/CS_URS_2021_02/55341018"/>
    <hyperlink ref="F224" r:id="rId30" display="https://podminky.urs.cz/item/CS_URS_2021_02/766691932"/>
    <hyperlink ref="F227" r:id="rId31" display="https://podminky.urs.cz/item/CS_URS_2021_02/998766101"/>
    <hyperlink ref="F230" r:id="rId32" display="https://podminky.urs.cz/item/CS_URS_2021_02/998766181"/>
    <hyperlink ref="F234" r:id="rId33" display="https://podminky.urs.cz/item/CS_URS_2021_02/771573113"/>
    <hyperlink ref="F238" r:id="rId34" display="https://podminky.urs.cz/item/CS_URS_2021_02/59761409"/>
    <hyperlink ref="F242" r:id="rId35" display="https://podminky.urs.cz/item/CS_URS_2021_02/771573810"/>
    <hyperlink ref="F246" r:id="rId36" display="https://podminky.urs.cz/item/CS_URS_2021_02/771591112"/>
    <hyperlink ref="F250" r:id="rId37" display="https://podminky.urs.cz/item/CS_URS_2021_02/998771101"/>
    <hyperlink ref="F253" r:id="rId38" display="https://podminky.urs.cz/item/CS_URS_2021_02/998771181"/>
    <hyperlink ref="F262" r:id="rId39" display="https://podminky.urs.cz/item/CS_URS_2021_02/784121003"/>
    <hyperlink ref="F266" r:id="rId40" display="https://podminky.urs.cz/item/CS_URS_2021_02/784161203"/>
    <hyperlink ref="F269" r:id="rId41" display="https://podminky.urs.cz/item/CS_URS_2021_02/784161223"/>
    <hyperlink ref="F272" r:id="rId42" display="https://podminky.urs.cz/item/CS_URS_2021_02/784161233"/>
    <hyperlink ref="F275" r:id="rId43" display="https://podminky.urs.cz/item/CS_URS_2021_02/784181103"/>
    <hyperlink ref="F282" r:id="rId44" display="https://podminky.urs.cz/item/CS_URS_2021_02/784221103"/>
    <hyperlink ref="F289" r:id="rId45" display="https://podminky.urs.cz/item/CS_URS_2021_02/784221141"/>
    <hyperlink ref="F298" r:id="rId46" display="https://podminky.urs.cz/item/CS_URS_2021_02/030001000"/>
    <hyperlink ref="F302" r:id="rId47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34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>70631808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Čtyřlístek</v>
      </c>
      <c r="F17" s="39"/>
      <c r="G17" s="39"/>
      <c r="H17" s="39"/>
      <c r="I17" s="143" t="s">
        <v>29</v>
      </c>
      <c r="J17" s="134" t="str">
        <f>IF('Rekapitulace stavby'!AN11="","",'Rekapitulace stavby'!AN11)</f>
        <v>CZ70631808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685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ROUND(J95,2)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ROUND((SUM(BE95:BE189)),2)</f>
        <v>0</v>
      </c>
      <c r="G35" s="39"/>
      <c r="H35" s="39"/>
      <c r="I35" s="158">
        <v>0.21</v>
      </c>
      <c r="J35" s="157">
        <f>ROUND(((SUM(BE95:BE189))*I35),2)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ROUND((SUM(BF95:BF189)),2)</f>
        <v>0</v>
      </c>
      <c r="G36" s="39"/>
      <c r="H36" s="39"/>
      <c r="I36" s="158">
        <v>0.15</v>
      </c>
      <c r="J36" s="157">
        <f>ROUND(((SUM(BF95:BF189))*I36),2)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ROUND((SUM(BG95:BG189)),2)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ROUND((SUM(BH95:BH189)),2)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ROUND((SUM(BI95:BI189)),2)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5 - Změna užívání dílny na kanceláře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126</v>
      </c>
      <c r="E65" s="183"/>
      <c r="F65" s="183"/>
      <c r="G65" s="183"/>
      <c r="H65" s="183"/>
      <c r="I65" s="183"/>
      <c r="J65" s="184">
        <f>J97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127</v>
      </c>
      <c r="E66" s="183"/>
      <c r="F66" s="183"/>
      <c r="G66" s="183"/>
      <c r="H66" s="183"/>
      <c r="I66" s="183"/>
      <c r="J66" s="184">
        <f>J106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128</v>
      </c>
      <c r="E67" s="183"/>
      <c r="F67" s="183"/>
      <c r="G67" s="183"/>
      <c r="H67" s="183"/>
      <c r="I67" s="183"/>
      <c r="J67" s="184">
        <f>J117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5"/>
      <c r="C68" s="176"/>
      <c r="D68" s="177" t="s">
        <v>129</v>
      </c>
      <c r="E68" s="178"/>
      <c r="F68" s="178"/>
      <c r="G68" s="178"/>
      <c r="H68" s="178"/>
      <c r="I68" s="178"/>
      <c r="J68" s="179">
        <f>J120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1"/>
      <c r="C69" s="126"/>
      <c r="D69" s="182" t="s">
        <v>130</v>
      </c>
      <c r="E69" s="183"/>
      <c r="F69" s="183"/>
      <c r="G69" s="183"/>
      <c r="H69" s="183"/>
      <c r="I69" s="183"/>
      <c r="J69" s="184">
        <f>J121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355</v>
      </c>
      <c r="E70" s="183"/>
      <c r="F70" s="183"/>
      <c r="G70" s="183"/>
      <c r="H70" s="183"/>
      <c r="I70" s="183"/>
      <c r="J70" s="184">
        <f>J124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356</v>
      </c>
      <c r="E71" s="183"/>
      <c r="F71" s="183"/>
      <c r="G71" s="183"/>
      <c r="H71" s="183"/>
      <c r="I71" s="183"/>
      <c r="J71" s="184">
        <f>J141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686</v>
      </c>
      <c r="E72" s="183"/>
      <c r="F72" s="183"/>
      <c r="G72" s="183"/>
      <c r="H72" s="183"/>
      <c r="I72" s="183"/>
      <c r="J72" s="184">
        <f>J154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132</v>
      </c>
      <c r="E73" s="183"/>
      <c r="F73" s="183"/>
      <c r="G73" s="183"/>
      <c r="H73" s="183"/>
      <c r="I73" s="183"/>
      <c r="J73" s="184">
        <f>J179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137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70" t="str">
        <f>E7</f>
        <v>Čtyřlístek- udržovací práce DBS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2:12" s="1" customFormat="1" ht="12" customHeight="1">
      <c r="B84" s="22"/>
      <c r="C84" s="33" t="s">
        <v>116</v>
      </c>
      <c r="D84" s="23"/>
      <c r="E84" s="23"/>
      <c r="F84" s="23"/>
      <c r="G84" s="23"/>
      <c r="H84" s="23"/>
      <c r="I84" s="23"/>
      <c r="J84" s="23"/>
      <c r="K84" s="23"/>
      <c r="L84" s="21"/>
    </row>
    <row r="85" spans="1:31" s="2" customFormat="1" ht="16.5" customHeight="1">
      <c r="A85" s="39"/>
      <c r="B85" s="40"/>
      <c r="C85" s="41"/>
      <c r="D85" s="41"/>
      <c r="E85" s="170" t="s">
        <v>117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118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E11</f>
        <v>5 - Změna užívání dílny na kanceláře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F14</f>
        <v xml:space="preserve"> </v>
      </c>
      <c r="G89" s="41"/>
      <c r="H89" s="41"/>
      <c r="I89" s="33" t="s">
        <v>23</v>
      </c>
      <c r="J89" s="73" t="str">
        <f>IF(J14="","",J14)</f>
        <v>19. 11. 2021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Čtyřlístek</v>
      </c>
      <c r="G91" s="41"/>
      <c r="H91" s="41"/>
      <c r="I91" s="33" t="s">
        <v>33</v>
      </c>
      <c r="J91" s="37" t="str">
        <f>E23</f>
        <v xml:space="preserve"> 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IF(E20="","",E20)</f>
        <v>Vyplň údaj</v>
      </c>
      <c r="G92" s="41"/>
      <c r="H92" s="41"/>
      <c r="I92" s="33" t="s">
        <v>36</v>
      </c>
      <c r="J92" s="37" t="str">
        <f>E26</f>
        <v xml:space="preserve"> 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86"/>
      <c r="B94" s="187"/>
      <c r="C94" s="188" t="s">
        <v>138</v>
      </c>
      <c r="D94" s="189" t="s">
        <v>58</v>
      </c>
      <c r="E94" s="189" t="s">
        <v>54</v>
      </c>
      <c r="F94" s="189" t="s">
        <v>55</v>
      </c>
      <c r="G94" s="189" t="s">
        <v>139</v>
      </c>
      <c r="H94" s="189" t="s">
        <v>140</v>
      </c>
      <c r="I94" s="189" t="s">
        <v>141</v>
      </c>
      <c r="J94" s="189" t="s">
        <v>122</v>
      </c>
      <c r="K94" s="190" t="s">
        <v>142</v>
      </c>
      <c r="L94" s="191"/>
      <c r="M94" s="93" t="s">
        <v>19</v>
      </c>
      <c r="N94" s="94" t="s">
        <v>43</v>
      </c>
      <c r="O94" s="94" t="s">
        <v>143</v>
      </c>
      <c r="P94" s="94" t="s">
        <v>144</v>
      </c>
      <c r="Q94" s="94" t="s">
        <v>145</v>
      </c>
      <c r="R94" s="94" t="s">
        <v>146</v>
      </c>
      <c r="S94" s="94" t="s">
        <v>147</v>
      </c>
      <c r="T94" s="95" t="s">
        <v>148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pans="1:63" s="2" customFormat="1" ht="22.8" customHeight="1">
      <c r="A95" s="39"/>
      <c r="B95" s="40"/>
      <c r="C95" s="100" t="s">
        <v>149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P96+P120</f>
        <v>0</v>
      </c>
      <c r="Q95" s="97"/>
      <c r="R95" s="194">
        <f>R96+R120</f>
        <v>0</v>
      </c>
      <c r="S95" s="97"/>
      <c r="T95" s="195">
        <f>T96+T120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72</v>
      </c>
      <c r="AU95" s="18" t="s">
        <v>123</v>
      </c>
      <c r="BK95" s="196">
        <f>BK96+BK120</f>
        <v>0</v>
      </c>
    </row>
    <row r="96" spans="1:63" s="12" customFormat="1" ht="25.9" customHeight="1">
      <c r="A96" s="12"/>
      <c r="B96" s="197"/>
      <c r="C96" s="198"/>
      <c r="D96" s="199" t="s">
        <v>72</v>
      </c>
      <c r="E96" s="200" t="s">
        <v>150</v>
      </c>
      <c r="F96" s="200" t="s">
        <v>151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P97+P106+P117</f>
        <v>0</v>
      </c>
      <c r="Q96" s="205"/>
      <c r="R96" s="206">
        <f>R97+R106+R117</f>
        <v>0</v>
      </c>
      <c r="S96" s="205"/>
      <c r="T96" s="207">
        <f>T97+T106+T117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77</v>
      </c>
      <c r="AT96" s="209" t="s">
        <v>72</v>
      </c>
      <c r="AU96" s="209" t="s">
        <v>73</v>
      </c>
      <c r="AY96" s="208" t="s">
        <v>152</v>
      </c>
      <c r="BK96" s="210">
        <f>BK97+BK106+BK117</f>
        <v>0</v>
      </c>
    </row>
    <row r="97" spans="1:63" s="12" customFormat="1" ht="22.8" customHeight="1">
      <c r="A97" s="12"/>
      <c r="B97" s="197"/>
      <c r="C97" s="198"/>
      <c r="D97" s="199" t="s">
        <v>72</v>
      </c>
      <c r="E97" s="211" t="s">
        <v>188</v>
      </c>
      <c r="F97" s="211" t="s">
        <v>189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SUM(P98:P105)</f>
        <v>0</v>
      </c>
      <c r="Q97" s="205"/>
      <c r="R97" s="206">
        <f>SUM(R98:R105)</f>
        <v>0</v>
      </c>
      <c r="S97" s="205"/>
      <c r="T97" s="207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77</v>
      </c>
      <c r="AT97" s="209" t="s">
        <v>72</v>
      </c>
      <c r="AU97" s="209" t="s">
        <v>77</v>
      </c>
      <c r="AY97" s="208" t="s">
        <v>152</v>
      </c>
      <c r="BK97" s="210">
        <f>SUM(BK98:BK105)</f>
        <v>0</v>
      </c>
    </row>
    <row r="98" spans="1:65" s="2" customFormat="1" ht="21.75" customHeight="1">
      <c r="A98" s="39"/>
      <c r="B98" s="40"/>
      <c r="C98" s="213" t="s">
        <v>77</v>
      </c>
      <c r="D98" s="213" t="s">
        <v>154</v>
      </c>
      <c r="E98" s="214" t="s">
        <v>190</v>
      </c>
      <c r="F98" s="215" t="s">
        <v>191</v>
      </c>
      <c r="G98" s="216" t="s">
        <v>157</v>
      </c>
      <c r="H98" s="217">
        <v>70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44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91</v>
      </c>
      <c r="AT98" s="224" t="s">
        <v>154</v>
      </c>
      <c r="AU98" s="224" t="s">
        <v>84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77</v>
      </c>
      <c r="BK98" s="225">
        <f>ROUND(I98*H98,2)</f>
        <v>0</v>
      </c>
      <c r="BL98" s="18" t="s">
        <v>91</v>
      </c>
      <c r="BM98" s="224" t="s">
        <v>84</v>
      </c>
    </row>
    <row r="99" spans="1:47" s="2" customFormat="1" ht="12">
      <c r="A99" s="39"/>
      <c r="B99" s="40"/>
      <c r="C99" s="41"/>
      <c r="D99" s="226" t="s">
        <v>160</v>
      </c>
      <c r="E99" s="41"/>
      <c r="F99" s="227" t="s">
        <v>191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160</v>
      </c>
      <c r="AU99" s="18" t="s">
        <v>84</v>
      </c>
    </row>
    <row r="100" spans="1:65" s="2" customFormat="1" ht="16.5" customHeight="1">
      <c r="A100" s="39"/>
      <c r="B100" s="40"/>
      <c r="C100" s="213" t="s">
        <v>84</v>
      </c>
      <c r="D100" s="213" t="s">
        <v>154</v>
      </c>
      <c r="E100" s="214" t="s">
        <v>687</v>
      </c>
      <c r="F100" s="215" t="s">
        <v>688</v>
      </c>
      <c r="G100" s="216" t="s">
        <v>157</v>
      </c>
      <c r="H100" s="217">
        <v>75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44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91</v>
      </c>
      <c r="AT100" s="224" t="s">
        <v>154</v>
      </c>
      <c r="AU100" s="224" t="s">
        <v>84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77</v>
      </c>
      <c r="BK100" s="225">
        <f>ROUND(I100*H100,2)</f>
        <v>0</v>
      </c>
      <c r="BL100" s="18" t="s">
        <v>91</v>
      </c>
      <c r="BM100" s="224" t="s">
        <v>91</v>
      </c>
    </row>
    <row r="101" spans="1:47" s="2" customFormat="1" ht="12">
      <c r="A101" s="39"/>
      <c r="B101" s="40"/>
      <c r="C101" s="41"/>
      <c r="D101" s="226" t="s">
        <v>160</v>
      </c>
      <c r="E101" s="41"/>
      <c r="F101" s="227" t="s">
        <v>688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160</v>
      </c>
      <c r="AU101" s="18" t="s">
        <v>84</v>
      </c>
    </row>
    <row r="102" spans="1:65" s="2" customFormat="1" ht="16.5" customHeight="1">
      <c r="A102" s="39"/>
      <c r="B102" s="40"/>
      <c r="C102" s="213" t="s">
        <v>88</v>
      </c>
      <c r="D102" s="213" t="s">
        <v>154</v>
      </c>
      <c r="E102" s="214" t="s">
        <v>689</v>
      </c>
      <c r="F102" s="215" t="s">
        <v>690</v>
      </c>
      <c r="G102" s="216" t="s">
        <v>157</v>
      </c>
      <c r="H102" s="217">
        <v>71.65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44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91</v>
      </c>
      <c r="AT102" s="224" t="s">
        <v>154</v>
      </c>
      <c r="AU102" s="224" t="s">
        <v>84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77</v>
      </c>
      <c r="BK102" s="225">
        <f>ROUND(I102*H102,2)</f>
        <v>0</v>
      </c>
      <c r="BL102" s="18" t="s">
        <v>91</v>
      </c>
      <c r="BM102" s="224" t="s">
        <v>97</v>
      </c>
    </row>
    <row r="103" spans="1:47" s="2" customFormat="1" ht="12">
      <c r="A103" s="39"/>
      <c r="B103" s="40"/>
      <c r="C103" s="41"/>
      <c r="D103" s="226" t="s">
        <v>160</v>
      </c>
      <c r="E103" s="41"/>
      <c r="F103" s="227" t="s">
        <v>690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160</v>
      </c>
      <c r="AU103" s="18" t="s">
        <v>84</v>
      </c>
    </row>
    <row r="104" spans="1:51" s="13" customFormat="1" ht="12">
      <c r="A104" s="13"/>
      <c r="B104" s="233"/>
      <c r="C104" s="234"/>
      <c r="D104" s="226" t="s">
        <v>164</v>
      </c>
      <c r="E104" s="235" t="s">
        <v>19</v>
      </c>
      <c r="F104" s="236" t="s">
        <v>691</v>
      </c>
      <c r="G104" s="234"/>
      <c r="H104" s="237">
        <v>71.65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164</v>
      </c>
      <c r="AU104" s="243" t="s">
        <v>84</v>
      </c>
      <c r="AV104" s="13" t="s">
        <v>84</v>
      </c>
      <c r="AW104" s="13" t="s">
        <v>35</v>
      </c>
      <c r="AX104" s="13" t="s">
        <v>73</v>
      </c>
      <c r="AY104" s="243" t="s">
        <v>152</v>
      </c>
    </row>
    <row r="105" spans="1:51" s="14" customFormat="1" ht="12">
      <c r="A105" s="14"/>
      <c r="B105" s="254"/>
      <c r="C105" s="255"/>
      <c r="D105" s="226" t="s">
        <v>164</v>
      </c>
      <c r="E105" s="256" t="s">
        <v>19</v>
      </c>
      <c r="F105" s="257" t="s">
        <v>321</v>
      </c>
      <c r="G105" s="255"/>
      <c r="H105" s="258">
        <v>71.65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4" t="s">
        <v>164</v>
      </c>
      <c r="AU105" s="264" t="s">
        <v>84</v>
      </c>
      <c r="AV105" s="14" t="s">
        <v>91</v>
      </c>
      <c r="AW105" s="14" t="s">
        <v>35</v>
      </c>
      <c r="AX105" s="14" t="s">
        <v>77</v>
      </c>
      <c r="AY105" s="264" t="s">
        <v>152</v>
      </c>
    </row>
    <row r="106" spans="1:63" s="12" customFormat="1" ht="22.8" customHeight="1">
      <c r="A106" s="12"/>
      <c r="B106" s="197"/>
      <c r="C106" s="198"/>
      <c r="D106" s="199" t="s">
        <v>72</v>
      </c>
      <c r="E106" s="211" t="s">
        <v>201</v>
      </c>
      <c r="F106" s="211" t="s">
        <v>202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SUM(P107:P116)</f>
        <v>0</v>
      </c>
      <c r="Q106" s="205"/>
      <c r="R106" s="206">
        <f>SUM(R107:R116)</f>
        <v>0</v>
      </c>
      <c r="S106" s="205"/>
      <c r="T106" s="207">
        <f>SUM(T107:T116)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77</v>
      </c>
      <c r="AT106" s="209" t="s">
        <v>72</v>
      </c>
      <c r="AU106" s="209" t="s">
        <v>77</v>
      </c>
      <c r="AY106" s="208" t="s">
        <v>152</v>
      </c>
      <c r="BK106" s="210">
        <f>SUM(BK107:BK116)</f>
        <v>0</v>
      </c>
    </row>
    <row r="107" spans="1:65" s="2" customFormat="1" ht="16.5" customHeight="1">
      <c r="A107" s="39"/>
      <c r="B107" s="40"/>
      <c r="C107" s="213" t="s">
        <v>91</v>
      </c>
      <c r="D107" s="213" t="s">
        <v>154</v>
      </c>
      <c r="E107" s="214" t="s">
        <v>692</v>
      </c>
      <c r="F107" s="215" t="s">
        <v>693</v>
      </c>
      <c r="G107" s="216" t="s">
        <v>206</v>
      </c>
      <c r="H107" s="217">
        <v>2.543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44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91</v>
      </c>
      <c r="AT107" s="224" t="s">
        <v>154</v>
      </c>
      <c r="AU107" s="224" t="s">
        <v>84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77</v>
      </c>
      <c r="BK107" s="225">
        <f>ROUND(I107*H107,2)</f>
        <v>0</v>
      </c>
      <c r="BL107" s="18" t="s">
        <v>91</v>
      </c>
      <c r="BM107" s="224" t="s">
        <v>624</v>
      </c>
    </row>
    <row r="108" spans="1:47" s="2" customFormat="1" ht="12">
      <c r="A108" s="39"/>
      <c r="B108" s="40"/>
      <c r="C108" s="41"/>
      <c r="D108" s="226" t="s">
        <v>160</v>
      </c>
      <c r="E108" s="41"/>
      <c r="F108" s="227" t="s">
        <v>693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160</v>
      </c>
      <c r="AU108" s="18" t="s">
        <v>84</v>
      </c>
    </row>
    <row r="109" spans="1:65" s="2" customFormat="1" ht="16.5" customHeight="1">
      <c r="A109" s="39"/>
      <c r="B109" s="40"/>
      <c r="C109" s="213" t="s">
        <v>94</v>
      </c>
      <c r="D109" s="213" t="s">
        <v>154</v>
      </c>
      <c r="E109" s="214" t="s">
        <v>223</v>
      </c>
      <c r="F109" s="215" t="s">
        <v>224</v>
      </c>
      <c r="G109" s="216" t="s">
        <v>206</v>
      </c>
      <c r="H109" s="217">
        <v>2.543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44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91</v>
      </c>
      <c r="AT109" s="224" t="s">
        <v>154</v>
      </c>
      <c r="AU109" s="224" t="s">
        <v>84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77</v>
      </c>
      <c r="BK109" s="225">
        <f>ROUND(I109*H109,2)</f>
        <v>0</v>
      </c>
      <c r="BL109" s="18" t="s">
        <v>91</v>
      </c>
      <c r="BM109" s="224" t="s">
        <v>203</v>
      </c>
    </row>
    <row r="110" spans="1:47" s="2" customFormat="1" ht="12">
      <c r="A110" s="39"/>
      <c r="B110" s="40"/>
      <c r="C110" s="41"/>
      <c r="D110" s="226" t="s">
        <v>160</v>
      </c>
      <c r="E110" s="41"/>
      <c r="F110" s="227" t="s">
        <v>224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160</v>
      </c>
      <c r="AU110" s="18" t="s">
        <v>84</v>
      </c>
    </row>
    <row r="111" spans="1:65" s="2" customFormat="1" ht="16.5" customHeight="1">
      <c r="A111" s="39"/>
      <c r="B111" s="40"/>
      <c r="C111" s="213" t="s">
        <v>97</v>
      </c>
      <c r="D111" s="213" t="s">
        <v>154</v>
      </c>
      <c r="E111" s="214" t="s">
        <v>229</v>
      </c>
      <c r="F111" s="215" t="s">
        <v>230</v>
      </c>
      <c r="G111" s="216" t="s">
        <v>206</v>
      </c>
      <c r="H111" s="217">
        <v>22.887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44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84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77</v>
      </c>
      <c r="BK111" s="225">
        <f>ROUND(I111*H111,2)</f>
        <v>0</v>
      </c>
      <c r="BL111" s="18" t="s">
        <v>91</v>
      </c>
      <c r="BM111" s="224" t="s">
        <v>216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230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84</v>
      </c>
    </row>
    <row r="113" spans="1:51" s="13" customFormat="1" ht="12">
      <c r="A113" s="13"/>
      <c r="B113" s="233"/>
      <c r="C113" s="234"/>
      <c r="D113" s="226" t="s">
        <v>164</v>
      </c>
      <c r="E113" s="235" t="s">
        <v>19</v>
      </c>
      <c r="F113" s="236" t="s">
        <v>694</v>
      </c>
      <c r="G113" s="234"/>
      <c r="H113" s="237">
        <v>22.887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164</v>
      </c>
      <c r="AU113" s="243" t="s">
        <v>84</v>
      </c>
      <c r="AV113" s="13" t="s">
        <v>84</v>
      </c>
      <c r="AW113" s="13" t="s">
        <v>35</v>
      </c>
      <c r="AX113" s="13" t="s">
        <v>73</v>
      </c>
      <c r="AY113" s="243" t="s">
        <v>152</v>
      </c>
    </row>
    <row r="114" spans="1:51" s="14" customFormat="1" ht="12">
      <c r="A114" s="14"/>
      <c r="B114" s="254"/>
      <c r="C114" s="255"/>
      <c r="D114" s="226" t="s">
        <v>164</v>
      </c>
      <c r="E114" s="256" t="s">
        <v>19</v>
      </c>
      <c r="F114" s="257" t="s">
        <v>321</v>
      </c>
      <c r="G114" s="255"/>
      <c r="H114" s="258">
        <v>22.887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164</v>
      </c>
      <c r="AU114" s="264" t="s">
        <v>84</v>
      </c>
      <c r="AV114" s="14" t="s">
        <v>91</v>
      </c>
      <c r="AW114" s="14" t="s">
        <v>35</v>
      </c>
      <c r="AX114" s="14" t="s">
        <v>77</v>
      </c>
      <c r="AY114" s="264" t="s">
        <v>152</v>
      </c>
    </row>
    <row r="115" spans="1:65" s="2" customFormat="1" ht="24.15" customHeight="1">
      <c r="A115" s="39"/>
      <c r="B115" s="40"/>
      <c r="C115" s="213" t="s">
        <v>100</v>
      </c>
      <c r="D115" s="213" t="s">
        <v>154</v>
      </c>
      <c r="E115" s="214" t="s">
        <v>695</v>
      </c>
      <c r="F115" s="215" t="s">
        <v>696</v>
      </c>
      <c r="G115" s="216" t="s">
        <v>206</v>
      </c>
      <c r="H115" s="217">
        <v>2.543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44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</v>
      </c>
      <c r="AT115" s="224" t="s">
        <v>154</v>
      </c>
      <c r="AU115" s="224" t="s">
        <v>84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77</v>
      </c>
      <c r="BK115" s="225">
        <f>ROUND(I115*H115,2)</f>
        <v>0</v>
      </c>
      <c r="BL115" s="18" t="s">
        <v>91</v>
      </c>
      <c r="BM115" s="224" t="s">
        <v>228</v>
      </c>
    </row>
    <row r="116" spans="1:47" s="2" customFormat="1" ht="12">
      <c r="A116" s="39"/>
      <c r="B116" s="40"/>
      <c r="C116" s="41"/>
      <c r="D116" s="226" t="s">
        <v>160</v>
      </c>
      <c r="E116" s="41"/>
      <c r="F116" s="227" t="s">
        <v>697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160</v>
      </c>
      <c r="AU116" s="18" t="s">
        <v>84</v>
      </c>
    </row>
    <row r="117" spans="1:63" s="12" customFormat="1" ht="22.8" customHeight="1">
      <c r="A117" s="12"/>
      <c r="B117" s="197"/>
      <c r="C117" s="198"/>
      <c r="D117" s="199" t="s">
        <v>72</v>
      </c>
      <c r="E117" s="211" t="s">
        <v>239</v>
      </c>
      <c r="F117" s="211" t="s">
        <v>240</v>
      </c>
      <c r="G117" s="198"/>
      <c r="H117" s="198"/>
      <c r="I117" s="201"/>
      <c r="J117" s="212">
        <f>BK117</f>
        <v>0</v>
      </c>
      <c r="K117" s="198"/>
      <c r="L117" s="203"/>
      <c r="M117" s="204"/>
      <c r="N117" s="205"/>
      <c r="O117" s="205"/>
      <c r="P117" s="206">
        <f>SUM(P118:P119)</f>
        <v>0</v>
      </c>
      <c r="Q117" s="205"/>
      <c r="R117" s="206">
        <f>SUM(R118:R119)</f>
        <v>0</v>
      </c>
      <c r="S117" s="205"/>
      <c r="T117" s="207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8" t="s">
        <v>77</v>
      </c>
      <c r="AT117" s="209" t="s">
        <v>72</v>
      </c>
      <c r="AU117" s="209" t="s">
        <v>77</v>
      </c>
      <c r="AY117" s="208" t="s">
        <v>152</v>
      </c>
      <c r="BK117" s="210">
        <f>SUM(BK118:BK119)</f>
        <v>0</v>
      </c>
    </row>
    <row r="118" spans="1:65" s="2" customFormat="1" ht="16.5" customHeight="1">
      <c r="A118" s="39"/>
      <c r="B118" s="40"/>
      <c r="C118" s="213" t="s">
        <v>624</v>
      </c>
      <c r="D118" s="213" t="s">
        <v>154</v>
      </c>
      <c r="E118" s="214" t="s">
        <v>698</v>
      </c>
      <c r="F118" s="215" t="s">
        <v>699</v>
      </c>
      <c r="G118" s="216" t="s">
        <v>206</v>
      </c>
      <c r="H118" s="217">
        <v>0.012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44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91</v>
      </c>
      <c r="AT118" s="224" t="s">
        <v>154</v>
      </c>
      <c r="AU118" s="224" t="s">
        <v>84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77</v>
      </c>
      <c r="BK118" s="225">
        <f>ROUND(I118*H118,2)</f>
        <v>0</v>
      </c>
      <c r="BL118" s="18" t="s">
        <v>91</v>
      </c>
      <c r="BM118" s="224" t="s">
        <v>241</v>
      </c>
    </row>
    <row r="119" spans="1:47" s="2" customFormat="1" ht="12">
      <c r="A119" s="39"/>
      <c r="B119" s="40"/>
      <c r="C119" s="41"/>
      <c r="D119" s="226" t="s">
        <v>160</v>
      </c>
      <c r="E119" s="41"/>
      <c r="F119" s="227" t="s">
        <v>699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160</v>
      </c>
      <c r="AU119" s="18" t="s">
        <v>84</v>
      </c>
    </row>
    <row r="120" spans="1:63" s="12" customFormat="1" ht="25.9" customHeight="1">
      <c r="A120" s="12"/>
      <c r="B120" s="197"/>
      <c r="C120" s="198"/>
      <c r="D120" s="199" t="s">
        <v>72</v>
      </c>
      <c r="E120" s="200" t="s">
        <v>247</v>
      </c>
      <c r="F120" s="200" t="s">
        <v>248</v>
      </c>
      <c r="G120" s="198"/>
      <c r="H120" s="198"/>
      <c r="I120" s="201"/>
      <c r="J120" s="202">
        <f>BK120</f>
        <v>0</v>
      </c>
      <c r="K120" s="198"/>
      <c r="L120" s="203"/>
      <c r="M120" s="204"/>
      <c r="N120" s="205"/>
      <c r="O120" s="205"/>
      <c r="P120" s="206">
        <f>P121+P124+P141+P154+P179</f>
        <v>0</v>
      </c>
      <c r="Q120" s="205"/>
      <c r="R120" s="206">
        <f>R121+R124+R141+R154+R179</f>
        <v>0</v>
      </c>
      <c r="S120" s="205"/>
      <c r="T120" s="207">
        <f>T121+T124+T141+T154+T179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84</v>
      </c>
      <c r="AT120" s="209" t="s">
        <v>72</v>
      </c>
      <c r="AU120" s="209" t="s">
        <v>73</v>
      </c>
      <c r="AY120" s="208" t="s">
        <v>152</v>
      </c>
      <c r="BK120" s="210">
        <f>BK121+BK124+BK141+BK154+BK179</f>
        <v>0</v>
      </c>
    </row>
    <row r="121" spans="1:63" s="12" customFormat="1" ht="22.8" customHeight="1">
      <c r="A121" s="12"/>
      <c r="B121" s="197"/>
      <c r="C121" s="198"/>
      <c r="D121" s="199" t="s">
        <v>72</v>
      </c>
      <c r="E121" s="211" t="s">
        <v>249</v>
      </c>
      <c r="F121" s="211" t="s">
        <v>250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SUM(P122:P123)</f>
        <v>0</v>
      </c>
      <c r="Q121" s="205"/>
      <c r="R121" s="206">
        <f>SUM(R122:R123)</f>
        <v>0</v>
      </c>
      <c r="S121" s="205"/>
      <c r="T121" s="207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84</v>
      </c>
      <c r="AT121" s="209" t="s">
        <v>72</v>
      </c>
      <c r="AU121" s="209" t="s">
        <v>77</v>
      </c>
      <c r="AY121" s="208" t="s">
        <v>152</v>
      </c>
      <c r="BK121" s="210">
        <f>SUM(BK122:BK123)</f>
        <v>0</v>
      </c>
    </row>
    <row r="122" spans="1:65" s="2" customFormat="1" ht="16.5" customHeight="1">
      <c r="A122" s="39"/>
      <c r="B122" s="40"/>
      <c r="C122" s="213" t="s">
        <v>188</v>
      </c>
      <c r="D122" s="213" t="s">
        <v>154</v>
      </c>
      <c r="E122" s="214" t="s">
        <v>700</v>
      </c>
      <c r="F122" s="215" t="s">
        <v>701</v>
      </c>
      <c r="G122" s="216" t="s">
        <v>386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44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241</v>
      </c>
      <c r="AT122" s="224" t="s">
        <v>154</v>
      </c>
      <c r="AU122" s="224" t="s">
        <v>84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77</v>
      </c>
      <c r="BK122" s="225">
        <f>ROUND(I122*H122,2)</f>
        <v>0</v>
      </c>
      <c r="BL122" s="18" t="s">
        <v>241</v>
      </c>
      <c r="BM122" s="224" t="s">
        <v>258</v>
      </c>
    </row>
    <row r="123" spans="1:47" s="2" customFormat="1" ht="12">
      <c r="A123" s="39"/>
      <c r="B123" s="40"/>
      <c r="C123" s="41"/>
      <c r="D123" s="226" t="s">
        <v>160</v>
      </c>
      <c r="E123" s="41"/>
      <c r="F123" s="227" t="s">
        <v>701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84</v>
      </c>
    </row>
    <row r="124" spans="1:63" s="12" customFormat="1" ht="22.8" customHeight="1">
      <c r="A124" s="12"/>
      <c r="B124" s="197"/>
      <c r="C124" s="198"/>
      <c r="D124" s="199" t="s">
        <v>72</v>
      </c>
      <c r="E124" s="211" t="s">
        <v>399</v>
      </c>
      <c r="F124" s="211" t="s">
        <v>400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SUM(P125:P140)</f>
        <v>0</v>
      </c>
      <c r="Q124" s="205"/>
      <c r="R124" s="206">
        <f>SUM(R125:R140)</f>
        <v>0</v>
      </c>
      <c r="S124" s="205"/>
      <c r="T124" s="207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84</v>
      </c>
      <c r="AT124" s="209" t="s">
        <v>72</v>
      </c>
      <c r="AU124" s="209" t="s">
        <v>77</v>
      </c>
      <c r="AY124" s="208" t="s">
        <v>152</v>
      </c>
      <c r="BK124" s="210">
        <f>SUM(BK125:BK140)</f>
        <v>0</v>
      </c>
    </row>
    <row r="125" spans="1:65" s="2" customFormat="1" ht="16.5" customHeight="1">
      <c r="A125" s="39"/>
      <c r="B125" s="40"/>
      <c r="C125" s="213" t="s">
        <v>203</v>
      </c>
      <c r="D125" s="213" t="s">
        <v>154</v>
      </c>
      <c r="E125" s="214" t="s">
        <v>702</v>
      </c>
      <c r="F125" s="215" t="s">
        <v>703</v>
      </c>
      <c r="G125" s="216" t="s">
        <v>157</v>
      </c>
      <c r="H125" s="217">
        <v>46.825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44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241</v>
      </c>
      <c r="AT125" s="224" t="s">
        <v>154</v>
      </c>
      <c r="AU125" s="224" t="s">
        <v>84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77</v>
      </c>
      <c r="BK125" s="225">
        <f>ROUND(I125*H125,2)</f>
        <v>0</v>
      </c>
      <c r="BL125" s="18" t="s">
        <v>241</v>
      </c>
      <c r="BM125" s="224" t="s">
        <v>271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703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84</v>
      </c>
    </row>
    <row r="127" spans="1:51" s="13" customFormat="1" ht="12">
      <c r="A127" s="13"/>
      <c r="B127" s="233"/>
      <c r="C127" s="234"/>
      <c r="D127" s="226" t="s">
        <v>164</v>
      </c>
      <c r="E127" s="235" t="s">
        <v>19</v>
      </c>
      <c r="F127" s="236" t="s">
        <v>704</v>
      </c>
      <c r="G127" s="234"/>
      <c r="H127" s="237">
        <v>46.825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164</v>
      </c>
      <c r="AU127" s="243" t="s">
        <v>84</v>
      </c>
      <c r="AV127" s="13" t="s">
        <v>84</v>
      </c>
      <c r="AW127" s="13" t="s">
        <v>35</v>
      </c>
      <c r="AX127" s="13" t="s">
        <v>73</v>
      </c>
      <c r="AY127" s="243" t="s">
        <v>152</v>
      </c>
    </row>
    <row r="128" spans="1:51" s="14" customFormat="1" ht="12">
      <c r="A128" s="14"/>
      <c r="B128" s="254"/>
      <c r="C128" s="255"/>
      <c r="D128" s="226" t="s">
        <v>164</v>
      </c>
      <c r="E128" s="256" t="s">
        <v>19</v>
      </c>
      <c r="F128" s="257" t="s">
        <v>321</v>
      </c>
      <c r="G128" s="255"/>
      <c r="H128" s="258">
        <v>46.825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164</v>
      </c>
      <c r="AU128" s="264" t="s">
        <v>84</v>
      </c>
      <c r="AV128" s="14" t="s">
        <v>91</v>
      </c>
      <c r="AW128" s="14" t="s">
        <v>35</v>
      </c>
      <c r="AX128" s="14" t="s">
        <v>77</v>
      </c>
      <c r="AY128" s="264" t="s">
        <v>152</v>
      </c>
    </row>
    <row r="129" spans="1:65" s="2" customFormat="1" ht="16.5" customHeight="1">
      <c r="A129" s="39"/>
      <c r="B129" s="40"/>
      <c r="C129" s="213" t="s">
        <v>210</v>
      </c>
      <c r="D129" s="213" t="s">
        <v>154</v>
      </c>
      <c r="E129" s="214" t="s">
        <v>705</v>
      </c>
      <c r="F129" s="215" t="s">
        <v>706</v>
      </c>
      <c r="G129" s="216" t="s">
        <v>157</v>
      </c>
      <c r="H129" s="217">
        <v>46.825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44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241</v>
      </c>
      <c r="AT129" s="224" t="s">
        <v>154</v>
      </c>
      <c r="AU129" s="224" t="s">
        <v>84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77</v>
      </c>
      <c r="BK129" s="225">
        <f>ROUND(I129*H129,2)</f>
        <v>0</v>
      </c>
      <c r="BL129" s="18" t="s">
        <v>241</v>
      </c>
      <c r="BM129" s="224" t="s">
        <v>395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706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84</v>
      </c>
    </row>
    <row r="131" spans="1:65" s="2" customFormat="1" ht="16.5" customHeight="1">
      <c r="A131" s="39"/>
      <c r="B131" s="40"/>
      <c r="C131" s="213" t="s">
        <v>216</v>
      </c>
      <c r="D131" s="213" t="s">
        <v>154</v>
      </c>
      <c r="E131" s="214" t="s">
        <v>707</v>
      </c>
      <c r="F131" s="215" t="s">
        <v>708</v>
      </c>
      <c r="G131" s="216" t="s">
        <v>254</v>
      </c>
      <c r="H131" s="217">
        <v>3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44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241</v>
      </c>
      <c r="AT131" s="224" t="s">
        <v>154</v>
      </c>
      <c r="AU131" s="224" t="s">
        <v>84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77</v>
      </c>
      <c r="BK131" s="225">
        <f>ROUND(I131*H131,2)</f>
        <v>0</v>
      </c>
      <c r="BL131" s="18" t="s">
        <v>241</v>
      </c>
      <c r="BM131" s="224" t="s">
        <v>644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708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84</v>
      </c>
    </row>
    <row r="133" spans="1:65" s="2" customFormat="1" ht="16.5" customHeight="1">
      <c r="A133" s="39"/>
      <c r="B133" s="40"/>
      <c r="C133" s="213" t="s">
        <v>222</v>
      </c>
      <c r="D133" s="213" t="s">
        <v>154</v>
      </c>
      <c r="E133" s="214" t="s">
        <v>709</v>
      </c>
      <c r="F133" s="215" t="s">
        <v>710</v>
      </c>
      <c r="G133" s="216" t="s">
        <v>157</v>
      </c>
      <c r="H133" s="217">
        <v>69.025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44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241</v>
      </c>
      <c r="AT133" s="224" t="s">
        <v>154</v>
      </c>
      <c r="AU133" s="224" t="s">
        <v>84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77</v>
      </c>
      <c r="BK133" s="225">
        <f>ROUND(I133*H133,2)</f>
        <v>0</v>
      </c>
      <c r="BL133" s="18" t="s">
        <v>241</v>
      </c>
      <c r="BM133" s="224" t="s">
        <v>401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710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84</v>
      </c>
    </row>
    <row r="135" spans="1:51" s="13" customFormat="1" ht="12">
      <c r="A135" s="13"/>
      <c r="B135" s="233"/>
      <c r="C135" s="234"/>
      <c r="D135" s="226" t="s">
        <v>164</v>
      </c>
      <c r="E135" s="235" t="s">
        <v>19</v>
      </c>
      <c r="F135" s="236" t="s">
        <v>711</v>
      </c>
      <c r="G135" s="234"/>
      <c r="H135" s="237">
        <v>69.025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164</v>
      </c>
      <c r="AU135" s="243" t="s">
        <v>84</v>
      </c>
      <c r="AV135" s="13" t="s">
        <v>84</v>
      </c>
      <c r="AW135" s="13" t="s">
        <v>35</v>
      </c>
      <c r="AX135" s="13" t="s">
        <v>73</v>
      </c>
      <c r="AY135" s="243" t="s">
        <v>152</v>
      </c>
    </row>
    <row r="136" spans="1:51" s="14" customFormat="1" ht="12">
      <c r="A136" s="14"/>
      <c r="B136" s="254"/>
      <c r="C136" s="255"/>
      <c r="D136" s="226" t="s">
        <v>164</v>
      </c>
      <c r="E136" s="256" t="s">
        <v>19</v>
      </c>
      <c r="F136" s="257" t="s">
        <v>321</v>
      </c>
      <c r="G136" s="255"/>
      <c r="H136" s="258">
        <v>69.025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164</v>
      </c>
      <c r="AU136" s="264" t="s">
        <v>84</v>
      </c>
      <c r="AV136" s="14" t="s">
        <v>91</v>
      </c>
      <c r="AW136" s="14" t="s">
        <v>35</v>
      </c>
      <c r="AX136" s="14" t="s">
        <v>77</v>
      </c>
      <c r="AY136" s="264" t="s">
        <v>152</v>
      </c>
    </row>
    <row r="137" spans="1:65" s="2" customFormat="1" ht="16.5" customHeight="1">
      <c r="A137" s="39"/>
      <c r="B137" s="40"/>
      <c r="C137" s="244" t="s">
        <v>228</v>
      </c>
      <c r="D137" s="244" t="s">
        <v>259</v>
      </c>
      <c r="E137" s="245" t="s">
        <v>712</v>
      </c>
      <c r="F137" s="246" t="s">
        <v>713</v>
      </c>
      <c r="G137" s="247" t="s">
        <v>157</v>
      </c>
      <c r="H137" s="248">
        <v>72.476</v>
      </c>
      <c r="I137" s="249"/>
      <c r="J137" s="250">
        <f>ROUND(I137*H137,2)</f>
        <v>0</v>
      </c>
      <c r="K137" s="246" t="s">
        <v>19</v>
      </c>
      <c r="L137" s="251"/>
      <c r="M137" s="252" t="s">
        <v>19</v>
      </c>
      <c r="N137" s="253" t="s">
        <v>44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262</v>
      </c>
      <c r="AT137" s="224" t="s">
        <v>259</v>
      </c>
      <c r="AU137" s="224" t="s">
        <v>84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77</v>
      </c>
      <c r="BK137" s="225">
        <f>ROUND(I137*H137,2)</f>
        <v>0</v>
      </c>
      <c r="BL137" s="18" t="s">
        <v>241</v>
      </c>
      <c r="BM137" s="224" t="s">
        <v>414</v>
      </c>
    </row>
    <row r="138" spans="1:47" s="2" customFormat="1" ht="12">
      <c r="A138" s="39"/>
      <c r="B138" s="40"/>
      <c r="C138" s="41"/>
      <c r="D138" s="226" t="s">
        <v>160</v>
      </c>
      <c r="E138" s="41"/>
      <c r="F138" s="227" t="s">
        <v>713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160</v>
      </c>
      <c r="AU138" s="18" t="s">
        <v>84</v>
      </c>
    </row>
    <row r="139" spans="1:65" s="2" customFormat="1" ht="16.5" customHeight="1">
      <c r="A139" s="39"/>
      <c r="B139" s="40"/>
      <c r="C139" s="213" t="s">
        <v>8</v>
      </c>
      <c r="D139" s="213" t="s">
        <v>154</v>
      </c>
      <c r="E139" s="214" t="s">
        <v>426</v>
      </c>
      <c r="F139" s="215" t="s">
        <v>427</v>
      </c>
      <c r="G139" s="216" t="s">
        <v>206</v>
      </c>
      <c r="H139" s="217">
        <v>2.492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44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241</v>
      </c>
      <c r="AT139" s="224" t="s">
        <v>154</v>
      </c>
      <c r="AU139" s="224" t="s">
        <v>84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77</v>
      </c>
      <c r="BK139" s="225">
        <f>ROUND(I139*H139,2)</f>
        <v>0</v>
      </c>
      <c r="BL139" s="18" t="s">
        <v>241</v>
      </c>
      <c r="BM139" s="224" t="s">
        <v>425</v>
      </c>
    </row>
    <row r="140" spans="1:47" s="2" customFormat="1" ht="12">
      <c r="A140" s="39"/>
      <c r="B140" s="40"/>
      <c r="C140" s="41"/>
      <c r="D140" s="226" t="s">
        <v>160</v>
      </c>
      <c r="E140" s="41"/>
      <c r="F140" s="227" t="s">
        <v>427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160</v>
      </c>
      <c r="AU140" s="18" t="s">
        <v>84</v>
      </c>
    </row>
    <row r="141" spans="1:63" s="12" customFormat="1" ht="22.8" customHeight="1">
      <c r="A141" s="12"/>
      <c r="B141" s="197"/>
      <c r="C141" s="198"/>
      <c r="D141" s="199" t="s">
        <v>72</v>
      </c>
      <c r="E141" s="211" t="s">
        <v>437</v>
      </c>
      <c r="F141" s="211" t="s">
        <v>438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SUM(P142:P153)</f>
        <v>0</v>
      </c>
      <c r="Q141" s="205"/>
      <c r="R141" s="206">
        <f>SUM(R142:R153)</f>
        <v>0</v>
      </c>
      <c r="S141" s="205"/>
      <c r="T141" s="207">
        <f>SUM(T142:T153)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84</v>
      </c>
      <c r="AT141" s="209" t="s">
        <v>72</v>
      </c>
      <c r="AU141" s="209" t="s">
        <v>77</v>
      </c>
      <c r="AY141" s="208" t="s">
        <v>152</v>
      </c>
      <c r="BK141" s="210">
        <f>SUM(BK142:BK153)</f>
        <v>0</v>
      </c>
    </row>
    <row r="142" spans="1:65" s="2" customFormat="1" ht="16.5" customHeight="1">
      <c r="A142" s="39"/>
      <c r="B142" s="40"/>
      <c r="C142" s="213" t="s">
        <v>241</v>
      </c>
      <c r="D142" s="213" t="s">
        <v>154</v>
      </c>
      <c r="E142" s="214" t="s">
        <v>714</v>
      </c>
      <c r="F142" s="215" t="s">
        <v>715</v>
      </c>
      <c r="G142" s="216" t="s">
        <v>254</v>
      </c>
      <c r="H142" s="217">
        <v>3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44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241</v>
      </c>
      <c r="AT142" s="224" t="s">
        <v>154</v>
      </c>
      <c r="AU142" s="224" t="s">
        <v>84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77</v>
      </c>
      <c r="BK142" s="225">
        <f>ROUND(I142*H142,2)</f>
        <v>0</v>
      </c>
      <c r="BL142" s="18" t="s">
        <v>241</v>
      </c>
      <c r="BM142" s="224" t="s">
        <v>262</v>
      </c>
    </row>
    <row r="143" spans="1:47" s="2" customFormat="1" ht="12">
      <c r="A143" s="39"/>
      <c r="B143" s="40"/>
      <c r="C143" s="41"/>
      <c r="D143" s="226" t="s">
        <v>160</v>
      </c>
      <c r="E143" s="41"/>
      <c r="F143" s="227" t="s">
        <v>715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160</v>
      </c>
      <c r="AU143" s="18" t="s">
        <v>84</v>
      </c>
    </row>
    <row r="144" spans="1:65" s="2" customFormat="1" ht="24.15" customHeight="1">
      <c r="A144" s="39"/>
      <c r="B144" s="40"/>
      <c r="C144" s="244" t="s">
        <v>251</v>
      </c>
      <c r="D144" s="244" t="s">
        <v>259</v>
      </c>
      <c r="E144" s="245" t="s">
        <v>716</v>
      </c>
      <c r="F144" s="246" t="s">
        <v>717</v>
      </c>
      <c r="G144" s="247" t="s">
        <v>254</v>
      </c>
      <c r="H144" s="248">
        <v>3</v>
      </c>
      <c r="I144" s="249"/>
      <c r="J144" s="250">
        <f>ROUND(I144*H144,2)</f>
        <v>0</v>
      </c>
      <c r="K144" s="246" t="s">
        <v>19</v>
      </c>
      <c r="L144" s="251"/>
      <c r="M144" s="252" t="s">
        <v>19</v>
      </c>
      <c r="N144" s="253" t="s">
        <v>44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262</v>
      </c>
      <c r="AT144" s="224" t="s">
        <v>259</v>
      </c>
      <c r="AU144" s="224" t="s">
        <v>84</v>
      </c>
      <c r="AY144" s="18" t="s">
        <v>152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77</v>
      </c>
      <c r="BK144" s="225">
        <f>ROUND(I144*H144,2)</f>
        <v>0</v>
      </c>
      <c r="BL144" s="18" t="s">
        <v>241</v>
      </c>
      <c r="BM144" s="224" t="s">
        <v>451</v>
      </c>
    </row>
    <row r="145" spans="1:47" s="2" customFormat="1" ht="12">
      <c r="A145" s="39"/>
      <c r="B145" s="40"/>
      <c r="C145" s="41"/>
      <c r="D145" s="226" t="s">
        <v>160</v>
      </c>
      <c r="E145" s="41"/>
      <c r="F145" s="227" t="s">
        <v>717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160</v>
      </c>
      <c r="AU145" s="18" t="s">
        <v>84</v>
      </c>
    </row>
    <row r="146" spans="1:65" s="2" customFormat="1" ht="16.5" customHeight="1">
      <c r="A146" s="39"/>
      <c r="B146" s="40"/>
      <c r="C146" s="213" t="s">
        <v>258</v>
      </c>
      <c r="D146" s="213" t="s">
        <v>154</v>
      </c>
      <c r="E146" s="214" t="s">
        <v>718</v>
      </c>
      <c r="F146" s="215" t="s">
        <v>719</v>
      </c>
      <c r="G146" s="216" t="s">
        <v>254</v>
      </c>
      <c r="H146" s="217">
        <v>3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44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241</v>
      </c>
      <c r="AT146" s="224" t="s">
        <v>154</v>
      </c>
      <c r="AU146" s="224" t="s">
        <v>84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77</v>
      </c>
      <c r="BK146" s="225">
        <f>ROUND(I146*H146,2)</f>
        <v>0</v>
      </c>
      <c r="BL146" s="18" t="s">
        <v>241</v>
      </c>
      <c r="BM146" s="224" t="s">
        <v>456</v>
      </c>
    </row>
    <row r="147" spans="1:47" s="2" customFormat="1" ht="12">
      <c r="A147" s="39"/>
      <c r="B147" s="40"/>
      <c r="C147" s="41"/>
      <c r="D147" s="226" t="s">
        <v>160</v>
      </c>
      <c r="E147" s="41"/>
      <c r="F147" s="227" t="s">
        <v>719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160</v>
      </c>
      <c r="AU147" s="18" t="s">
        <v>84</v>
      </c>
    </row>
    <row r="148" spans="1:65" s="2" customFormat="1" ht="21.75" customHeight="1">
      <c r="A148" s="39"/>
      <c r="B148" s="40"/>
      <c r="C148" s="244" t="s">
        <v>265</v>
      </c>
      <c r="D148" s="244" t="s">
        <v>259</v>
      </c>
      <c r="E148" s="245" t="s">
        <v>720</v>
      </c>
      <c r="F148" s="246" t="s">
        <v>721</v>
      </c>
      <c r="G148" s="247" t="s">
        <v>254</v>
      </c>
      <c r="H148" s="248">
        <v>3</v>
      </c>
      <c r="I148" s="249"/>
      <c r="J148" s="250">
        <f>ROUND(I148*H148,2)</f>
        <v>0</v>
      </c>
      <c r="K148" s="246" t="s">
        <v>19</v>
      </c>
      <c r="L148" s="251"/>
      <c r="M148" s="252" t="s">
        <v>19</v>
      </c>
      <c r="N148" s="253" t="s">
        <v>44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262</v>
      </c>
      <c r="AT148" s="224" t="s">
        <v>259</v>
      </c>
      <c r="AU148" s="224" t="s">
        <v>84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77</v>
      </c>
      <c r="BK148" s="225">
        <f>ROUND(I148*H148,2)</f>
        <v>0</v>
      </c>
      <c r="BL148" s="18" t="s">
        <v>241</v>
      </c>
      <c r="BM148" s="224" t="s">
        <v>468</v>
      </c>
    </row>
    <row r="149" spans="1:47" s="2" customFormat="1" ht="12">
      <c r="A149" s="39"/>
      <c r="B149" s="40"/>
      <c r="C149" s="41"/>
      <c r="D149" s="226" t="s">
        <v>160</v>
      </c>
      <c r="E149" s="41"/>
      <c r="F149" s="227" t="s">
        <v>721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160</v>
      </c>
      <c r="AU149" s="18" t="s">
        <v>84</v>
      </c>
    </row>
    <row r="150" spans="1:65" s="2" customFormat="1" ht="16.5" customHeight="1">
      <c r="A150" s="39"/>
      <c r="B150" s="40"/>
      <c r="C150" s="213" t="s">
        <v>271</v>
      </c>
      <c r="D150" s="213" t="s">
        <v>154</v>
      </c>
      <c r="E150" s="214" t="s">
        <v>722</v>
      </c>
      <c r="F150" s="215" t="s">
        <v>723</v>
      </c>
      <c r="G150" s="216" t="s">
        <v>254</v>
      </c>
      <c r="H150" s="217">
        <v>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44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241</v>
      </c>
      <c r="AT150" s="224" t="s">
        <v>154</v>
      </c>
      <c r="AU150" s="224" t="s">
        <v>84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77</v>
      </c>
      <c r="BK150" s="225">
        <f>ROUND(I150*H150,2)</f>
        <v>0</v>
      </c>
      <c r="BL150" s="18" t="s">
        <v>241</v>
      </c>
      <c r="BM150" s="224" t="s">
        <v>284</v>
      </c>
    </row>
    <row r="151" spans="1:47" s="2" customFormat="1" ht="12">
      <c r="A151" s="39"/>
      <c r="B151" s="40"/>
      <c r="C151" s="41"/>
      <c r="D151" s="226" t="s">
        <v>160</v>
      </c>
      <c r="E151" s="41"/>
      <c r="F151" s="227" t="s">
        <v>723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160</v>
      </c>
      <c r="AU151" s="18" t="s">
        <v>84</v>
      </c>
    </row>
    <row r="152" spans="1:65" s="2" customFormat="1" ht="16.5" customHeight="1">
      <c r="A152" s="39"/>
      <c r="B152" s="40"/>
      <c r="C152" s="213" t="s">
        <v>7</v>
      </c>
      <c r="D152" s="213" t="s">
        <v>154</v>
      </c>
      <c r="E152" s="214" t="s">
        <v>474</v>
      </c>
      <c r="F152" s="215" t="s">
        <v>724</v>
      </c>
      <c r="G152" s="216" t="s">
        <v>206</v>
      </c>
      <c r="H152" s="217">
        <v>0.108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44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241</v>
      </c>
      <c r="AT152" s="224" t="s">
        <v>154</v>
      </c>
      <c r="AU152" s="224" t="s">
        <v>84</v>
      </c>
      <c r="AY152" s="18" t="s">
        <v>152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77</v>
      </c>
      <c r="BK152" s="225">
        <f>ROUND(I152*H152,2)</f>
        <v>0</v>
      </c>
      <c r="BL152" s="18" t="s">
        <v>241</v>
      </c>
      <c r="BM152" s="224" t="s">
        <v>296</v>
      </c>
    </row>
    <row r="153" spans="1:47" s="2" customFormat="1" ht="12">
      <c r="A153" s="39"/>
      <c r="B153" s="40"/>
      <c r="C153" s="41"/>
      <c r="D153" s="226" t="s">
        <v>160</v>
      </c>
      <c r="E153" s="41"/>
      <c r="F153" s="227" t="s">
        <v>724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160</v>
      </c>
      <c r="AU153" s="18" t="s">
        <v>84</v>
      </c>
    </row>
    <row r="154" spans="1:63" s="12" customFormat="1" ht="22.8" customHeight="1">
      <c r="A154" s="12"/>
      <c r="B154" s="197"/>
      <c r="C154" s="198"/>
      <c r="D154" s="199" t="s">
        <v>72</v>
      </c>
      <c r="E154" s="211" t="s">
        <v>725</v>
      </c>
      <c r="F154" s="211" t="s">
        <v>726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SUM(P155:P178)</f>
        <v>0</v>
      </c>
      <c r="Q154" s="205"/>
      <c r="R154" s="206">
        <f>SUM(R155:R178)</f>
        <v>0</v>
      </c>
      <c r="S154" s="205"/>
      <c r="T154" s="207">
        <f>SUM(T155:T178)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84</v>
      </c>
      <c r="AT154" s="209" t="s">
        <v>72</v>
      </c>
      <c r="AU154" s="209" t="s">
        <v>77</v>
      </c>
      <c r="AY154" s="208" t="s">
        <v>152</v>
      </c>
      <c r="BK154" s="210">
        <f>SUM(BK155:BK178)</f>
        <v>0</v>
      </c>
    </row>
    <row r="155" spans="1:65" s="2" customFormat="1" ht="16.5" customHeight="1">
      <c r="A155" s="39"/>
      <c r="B155" s="40"/>
      <c r="C155" s="213" t="s">
        <v>395</v>
      </c>
      <c r="D155" s="213" t="s">
        <v>154</v>
      </c>
      <c r="E155" s="214" t="s">
        <v>727</v>
      </c>
      <c r="F155" s="215" t="s">
        <v>728</v>
      </c>
      <c r="G155" s="216" t="s">
        <v>157</v>
      </c>
      <c r="H155" s="217">
        <v>69.025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44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241</v>
      </c>
      <c r="AT155" s="224" t="s">
        <v>154</v>
      </c>
      <c r="AU155" s="224" t="s">
        <v>84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77</v>
      </c>
      <c r="BK155" s="225">
        <f>ROUND(I155*H155,2)</f>
        <v>0</v>
      </c>
      <c r="BL155" s="18" t="s">
        <v>241</v>
      </c>
      <c r="BM155" s="224" t="s">
        <v>308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728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84</v>
      </c>
    </row>
    <row r="157" spans="1:51" s="13" customFormat="1" ht="12">
      <c r="A157" s="13"/>
      <c r="B157" s="233"/>
      <c r="C157" s="234"/>
      <c r="D157" s="226" t="s">
        <v>164</v>
      </c>
      <c r="E157" s="235" t="s">
        <v>19</v>
      </c>
      <c r="F157" s="236" t="s">
        <v>729</v>
      </c>
      <c r="G157" s="234"/>
      <c r="H157" s="237">
        <v>69.025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164</v>
      </c>
      <c r="AU157" s="243" t="s">
        <v>84</v>
      </c>
      <c r="AV157" s="13" t="s">
        <v>84</v>
      </c>
      <c r="AW157" s="13" t="s">
        <v>35</v>
      </c>
      <c r="AX157" s="13" t="s">
        <v>73</v>
      </c>
      <c r="AY157" s="243" t="s">
        <v>152</v>
      </c>
    </row>
    <row r="158" spans="1:51" s="14" customFormat="1" ht="12">
      <c r="A158" s="14"/>
      <c r="B158" s="254"/>
      <c r="C158" s="255"/>
      <c r="D158" s="226" t="s">
        <v>164</v>
      </c>
      <c r="E158" s="256" t="s">
        <v>19</v>
      </c>
      <c r="F158" s="257" t="s">
        <v>321</v>
      </c>
      <c r="G158" s="255"/>
      <c r="H158" s="258">
        <v>69.025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164</v>
      </c>
      <c r="AU158" s="264" t="s">
        <v>84</v>
      </c>
      <c r="AV158" s="14" t="s">
        <v>91</v>
      </c>
      <c r="AW158" s="14" t="s">
        <v>35</v>
      </c>
      <c r="AX158" s="14" t="s">
        <v>77</v>
      </c>
      <c r="AY158" s="264" t="s">
        <v>152</v>
      </c>
    </row>
    <row r="159" spans="1:65" s="2" customFormat="1" ht="16.5" customHeight="1">
      <c r="A159" s="39"/>
      <c r="B159" s="40"/>
      <c r="C159" s="213" t="s">
        <v>397</v>
      </c>
      <c r="D159" s="213" t="s">
        <v>154</v>
      </c>
      <c r="E159" s="214" t="s">
        <v>730</v>
      </c>
      <c r="F159" s="215" t="s">
        <v>731</v>
      </c>
      <c r="G159" s="216" t="s">
        <v>157</v>
      </c>
      <c r="H159" s="217">
        <v>69.025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44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241</v>
      </c>
      <c r="AT159" s="224" t="s">
        <v>154</v>
      </c>
      <c r="AU159" s="224" t="s">
        <v>84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77</v>
      </c>
      <c r="BK159" s="225">
        <f>ROUND(I159*H159,2)</f>
        <v>0</v>
      </c>
      <c r="BL159" s="18" t="s">
        <v>241</v>
      </c>
      <c r="BM159" s="224" t="s">
        <v>322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731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84</v>
      </c>
    </row>
    <row r="161" spans="1:65" s="2" customFormat="1" ht="16.5" customHeight="1">
      <c r="A161" s="39"/>
      <c r="B161" s="40"/>
      <c r="C161" s="213" t="s">
        <v>644</v>
      </c>
      <c r="D161" s="213" t="s">
        <v>154</v>
      </c>
      <c r="E161" s="214" t="s">
        <v>732</v>
      </c>
      <c r="F161" s="215" t="s">
        <v>733</v>
      </c>
      <c r="G161" s="216" t="s">
        <v>157</v>
      </c>
      <c r="H161" s="217">
        <v>69.025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44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241</v>
      </c>
      <c r="AT161" s="224" t="s">
        <v>154</v>
      </c>
      <c r="AU161" s="224" t="s">
        <v>84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77</v>
      </c>
      <c r="BK161" s="225">
        <f>ROUND(I161*H161,2)</f>
        <v>0</v>
      </c>
      <c r="BL161" s="18" t="s">
        <v>241</v>
      </c>
      <c r="BM161" s="224" t="s">
        <v>339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733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84</v>
      </c>
    </row>
    <row r="163" spans="1:65" s="2" customFormat="1" ht="16.5" customHeight="1">
      <c r="A163" s="39"/>
      <c r="B163" s="40"/>
      <c r="C163" s="213" t="s">
        <v>646</v>
      </c>
      <c r="D163" s="213" t="s">
        <v>154</v>
      </c>
      <c r="E163" s="214" t="s">
        <v>734</v>
      </c>
      <c r="F163" s="215" t="s">
        <v>735</v>
      </c>
      <c r="G163" s="216" t="s">
        <v>157</v>
      </c>
      <c r="H163" s="217">
        <v>69.025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44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241</v>
      </c>
      <c r="AT163" s="224" t="s">
        <v>154</v>
      </c>
      <c r="AU163" s="224" t="s">
        <v>84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77</v>
      </c>
      <c r="BK163" s="225">
        <f>ROUND(I163*H163,2)</f>
        <v>0</v>
      </c>
      <c r="BL163" s="18" t="s">
        <v>241</v>
      </c>
      <c r="BM163" s="224" t="s">
        <v>520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735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84</v>
      </c>
    </row>
    <row r="165" spans="1:65" s="2" customFormat="1" ht="16.5" customHeight="1">
      <c r="A165" s="39"/>
      <c r="B165" s="40"/>
      <c r="C165" s="213" t="s">
        <v>401</v>
      </c>
      <c r="D165" s="213" t="s">
        <v>154</v>
      </c>
      <c r="E165" s="214" t="s">
        <v>736</v>
      </c>
      <c r="F165" s="215" t="s">
        <v>737</v>
      </c>
      <c r="G165" s="216" t="s">
        <v>157</v>
      </c>
      <c r="H165" s="217">
        <v>69.025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44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241</v>
      </c>
      <c r="AT165" s="224" t="s">
        <v>154</v>
      </c>
      <c r="AU165" s="224" t="s">
        <v>84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77</v>
      </c>
      <c r="BK165" s="225">
        <f>ROUND(I165*H165,2)</f>
        <v>0</v>
      </c>
      <c r="BL165" s="18" t="s">
        <v>241</v>
      </c>
      <c r="BM165" s="224" t="s">
        <v>524</v>
      </c>
    </row>
    <row r="166" spans="1:47" s="2" customFormat="1" ht="12">
      <c r="A166" s="39"/>
      <c r="B166" s="40"/>
      <c r="C166" s="41"/>
      <c r="D166" s="226" t="s">
        <v>160</v>
      </c>
      <c r="E166" s="41"/>
      <c r="F166" s="227" t="s">
        <v>737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160</v>
      </c>
      <c r="AU166" s="18" t="s">
        <v>84</v>
      </c>
    </row>
    <row r="167" spans="1:65" s="2" customFormat="1" ht="24.15" customHeight="1">
      <c r="A167" s="39"/>
      <c r="B167" s="40"/>
      <c r="C167" s="244" t="s">
        <v>408</v>
      </c>
      <c r="D167" s="244" t="s">
        <v>259</v>
      </c>
      <c r="E167" s="245" t="s">
        <v>738</v>
      </c>
      <c r="F167" s="246" t="s">
        <v>739</v>
      </c>
      <c r="G167" s="247" t="s">
        <v>157</v>
      </c>
      <c r="H167" s="248">
        <v>75.928</v>
      </c>
      <c r="I167" s="249"/>
      <c r="J167" s="250">
        <f>ROUND(I167*H167,2)</f>
        <v>0</v>
      </c>
      <c r="K167" s="246" t="s">
        <v>19</v>
      </c>
      <c r="L167" s="251"/>
      <c r="M167" s="252" t="s">
        <v>19</v>
      </c>
      <c r="N167" s="253" t="s">
        <v>44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262</v>
      </c>
      <c r="AT167" s="224" t="s">
        <v>259</v>
      </c>
      <c r="AU167" s="224" t="s">
        <v>84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77</v>
      </c>
      <c r="BK167" s="225">
        <f>ROUND(I167*H167,2)</f>
        <v>0</v>
      </c>
      <c r="BL167" s="18" t="s">
        <v>241</v>
      </c>
      <c r="BM167" s="224" t="s">
        <v>531</v>
      </c>
    </row>
    <row r="168" spans="1:47" s="2" customFormat="1" ht="12">
      <c r="A168" s="39"/>
      <c r="B168" s="40"/>
      <c r="C168" s="41"/>
      <c r="D168" s="226" t="s">
        <v>160</v>
      </c>
      <c r="E168" s="41"/>
      <c r="F168" s="227" t="s">
        <v>739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160</v>
      </c>
      <c r="AU168" s="18" t="s">
        <v>84</v>
      </c>
    </row>
    <row r="169" spans="1:65" s="2" customFormat="1" ht="16.5" customHeight="1">
      <c r="A169" s="39"/>
      <c r="B169" s="40"/>
      <c r="C169" s="213" t="s">
        <v>414</v>
      </c>
      <c r="D169" s="213" t="s">
        <v>154</v>
      </c>
      <c r="E169" s="214" t="s">
        <v>740</v>
      </c>
      <c r="F169" s="215" t="s">
        <v>741</v>
      </c>
      <c r="G169" s="216" t="s">
        <v>742</v>
      </c>
      <c r="H169" s="217">
        <v>69.45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44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241</v>
      </c>
      <c r="AT169" s="224" t="s">
        <v>154</v>
      </c>
      <c r="AU169" s="224" t="s">
        <v>84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77</v>
      </c>
      <c r="BK169" s="225">
        <f>ROUND(I169*H169,2)</f>
        <v>0</v>
      </c>
      <c r="BL169" s="18" t="s">
        <v>241</v>
      </c>
      <c r="BM169" s="224" t="s">
        <v>540</v>
      </c>
    </row>
    <row r="170" spans="1:47" s="2" customFormat="1" ht="12">
      <c r="A170" s="39"/>
      <c r="B170" s="40"/>
      <c r="C170" s="41"/>
      <c r="D170" s="226" t="s">
        <v>160</v>
      </c>
      <c r="E170" s="41"/>
      <c r="F170" s="227" t="s">
        <v>741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160</v>
      </c>
      <c r="AU170" s="18" t="s">
        <v>84</v>
      </c>
    </row>
    <row r="171" spans="1:51" s="13" customFormat="1" ht="12">
      <c r="A171" s="13"/>
      <c r="B171" s="233"/>
      <c r="C171" s="234"/>
      <c r="D171" s="226" t="s">
        <v>164</v>
      </c>
      <c r="E171" s="235" t="s">
        <v>19</v>
      </c>
      <c r="F171" s="236" t="s">
        <v>743</v>
      </c>
      <c r="G171" s="234"/>
      <c r="H171" s="237">
        <v>69.45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164</v>
      </c>
      <c r="AU171" s="243" t="s">
        <v>84</v>
      </c>
      <c r="AV171" s="13" t="s">
        <v>84</v>
      </c>
      <c r="AW171" s="13" t="s">
        <v>35</v>
      </c>
      <c r="AX171" s="13" t="s">
        <v>73</v>
      </c>
      <c r="AY171" s="243" t="s">
        <v>152</v>
      </c>
    </row>
    <row r="172" spans="1:51" s="14" customFormat="1" ht="12">
      <c r="A172" s="14"/>
      <c r="B172" s="254"/>
      <c r="C172" s="255"/>
      <c r="D172" s="226" t="s">
        <v>164</v>
      </c>
      <c r="E172" s="256" t="s">
        <v>19</v>
      </c>
      <c r="F172" s="257" t="s">
        <v>321</v>
      </c>
      <c r="G172" s="255"/>
      <c r="H172" s="258">
        <v>69.45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164</v>
      </c>
      <c r="AU172" s="264" t="s">
        <v>84</v>
      </c>
      <c r="AV172" s="14" t="s">
        <v>91</v>
      </c>
      <c r="AW172" s="14" t="s">
        <v>35</v>
      </c>
      <c r="AX172" s="14" t="s">
        <v>77</v>
      </c>
      <c r="AY172" s="264" t="s">
        <v>152</v>
      </c>
    </row>
    <row r="173" spans="1:65" s="2" customFormat="1" ht="16.5" customHeight="1">
      <c r="A173" s="39"/>
      <c r="B173" s="40"/>
      <c r="C173" s="244" t="s">
        <v>419</v>
      </c>
      <c r="D173" s="244" t="s">
        <v>259</v>
      </c>
      <c r="E173" s="245" t="s">
        <v>744</v>
      </c>
      <c r="F173" s="246" t="s">
        <v>745</v>
      </c>
      <c r="G173" s="247" t="s">
        <v>742</v>
      </c>
      <c r="H173" s="248">
        <v>76.395</v>
      </c>
      <c r="I173" s="249"/>
      <c r="J173" s="250">
        <f>ROUND(I173*H173,2)</f>
        <v>0</v>
      </c>
      <c r="K173" s="246" t="s">
        <v>19</v>
      </c>
      <c r="L173" s="251"/>
      <c r="M173" s="252" t="s">
        <v>19</v>
      </c>
      <c r="N173" s="253" t="s">
        <v>44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262</v>
      </c>
      <c r="AT173" s="224" t="s">
        <v>259</v>
      </c>
      <c r="AU173" s="224" t="s">
        <v>84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77</v>
      </c>
      <c r="BK173" s="225">
        <f>ROUND(I173*H173,2)</f>
        <v>0</v>
      </c>
      <c r="BL173" s="18" t="s">
        <v>241</v>
      </c>
      <c r="BM173" s="224" t="s">
        <v>544</v>
      </c>
    </row>
    <row r="174" spans="1:47" s="2" customFormat="1" ht="12">
      <c r="A174" s="39"/>
      <c r="B174" s="40"/>
      <c r="C174" s="41"/>
      <c r="D174" s="226" t="s">
        <v>160</v>
      </c>
      <c r="E174" s="41"/>
      <c r="F174" s="227" t="s">
        <v>745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160</v>
      </c>
      <c r="AU174" s="18" t="s">
        <v>84</v>
      </c>
    </row>
    <row r="175" spans="1:51" s="13" customFormat="1" ht="12">
      <c r="A175" s="13"/>
      <c r="B175" s="233"/>
      <c r="C175" s="234"/>
      <c r="D175" s="226" t="s">
        <v>164</v>
      </c>
      <c r="E175" s="235" t="s">
        <v>19</v>
      </c>
      <c r="F175" s="236" t="s">
        <v>746</v>
      </c>
      <c r="G175" s="234"/>
      <c r="H175" s="237">
        <v>76.395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164</v>
      </c>
      <c r="AU175" s="243" t="s">
        <v>84</v>
      </c>
      <c r="AV175" s="13" t="s">
        <v>84</v>
      </c>
      <c r="AW175" s="13" t="s">
        <v>35</v>
      </c>
      <c r="AX175" s="13" t="s">
        <v>73</v>
      </c>
      <c r="AY175" s="243" t="s">
        <v>152</v>
      </c>
    </row>
    <row r="176" spans="1:51" s="14" customFormat="1" ht="12">
      <c r="A176" s="14"/>
      <c r="B176" s="254"/>
      <c r="C176" s="255"/>
      <c r="D176" s="226" t="s">
        <v>164</v>
      </c>
      <c r="E176" s="256" t="s">
        <v>19</v>
      </c>
      <c r="F176" s="257" t="s">
        <v>321</v>
      </c>
      <c r="G176" s="255"/>
      <c r="H176" s="258">
        <v>76.395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164</v>
      </c>
      <c r="AU176" s="264" t="s">
        <v>84</v>
      </c>
      <c r="AV176" s="14" t="s">
        <v>91</v>
      </c>
      <c r="AW176" s="14" t="s">
        <v>35</v>
      </c>
      <c r="AX176" s="14" t="s">
        <v>77</v>
      </c>
      <c r="AY176" s="264" t="s">
        <v>152</v>
      </c>
    </row>
    <row r="177" spans="1:65" s="2" customFormat="1" ht="16.5" customHeight="1">
      <c r="A177" s="39"/>
      <c r="B177" s="40"/>
      <c r="C177" s="213" t="s">
        <v>425</v>
      </c>
      <c r="D177" s="213" t="s">
        <v>154</v>
      </c>
      <c r="E177" s="214" t="s">
        <v>747</v>
      </c>
      <c r="F177" s="215" t="s">
        <v>748</v>
      </c>
      <c r="G177" s="216" t="s">
        <v>206</v>
      </c>
      <c r="H177" s="217">
        <v>0.5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44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241</v>
      </c>
      <c r="AT177" s="224" t="s">
        <v>154</v>
      </c>
      <c r="AU177" s="224" t="s">
        <v>84</v>
      </c>
      <c r="AY177" s="18" t="s">
        <v>152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77</v>
      </c>
      <c r="BK177" s="225">
        <f>ROUND(I177*H177,2)</f>
        <v>0</v>
      </c>
      <c r="BL177" s="18" t="s">
        <v>241</v>
      </c>
      <c r="BM177" s="224" t="s">
        <v>749</v>
      </c>
    </row>
    <row r="178" spans="1:47" s="2" customFormat="1" ht="12">
      <c r="A178" s="39"/>
      <c r="B178" s="40"/>
      <c r="C178" s="41"/>
      <c r="D178" s="226" t="s">
        <v>160</v>
      </c>
      <c r="E178" s="41"/>
      <c r="F178" s="227" t="s">
        <v>748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160</v>
      </c>
      <c r="AU178" s="18" t="s">
        <v>84</v>
      </c>
    </row>
    <row r="179" spans="1:63" s="12" customFormat="1" ht="22.8" customHeight="1">
      <c r="A179" s="12"/>
      <c r="B179" s="197"/>
      <c r="C179" s="198"/>
      <c r="D179" s="199" t="s">
        <v>72</v>
      </c>
      <c r="E179" s="211" t="s">
        <v>288</v>
      </c>
      <c r="F179" s="211" t="s">
        <v>289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SUM(P180:P189)</f>
        <v>0</v>
      </c>
      <c r="Q179" s="205"/>
      <c r="R179" s="206">
        <f>SUM(R180:R189)</f>
        <v>0</v>
      </c>
      <c r="S179" s="205"/>
      <c r="T179" s="207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84</v>
      </c>
      <c r="AT179" s="209" t="s">
        <v>72</v>
      </c>
      <c r="AU179" s="209" t="s">
        <v>77</v>
      </c>
      <c r="AY179" s="208" t="s">
        <v>152</v>
      </c>
      <c r="BK179" s="210">
        <f>SUM(BK180:BK189)</f>
        <v>0</v>
      </c>
    </row>
    <row r="180" spans="1:65" s="2" customFormat="1" ht="16.5" customHeight="1">
      <c r="A180" s="39"/>
      <c r="B180" s="40"/>
      <c r="C180" s="213" t="s">
        <v>431</v>
      </c>
      <c r="D180" s="213" t="s">
        <v>154</v>
      </c>
      <c r="E180" s="214" t="s">
        <v>750</v>
      </c>
      <c r="F180" s="215" t="s">
        <v>751</v>
      </c>
      <c r="G180" s="216" t="s">
        <v>157</v>
      </c>
      <c r="H180" s="217">
        <v>112.284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44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241</v>
      </c>
      <c r="AT180" s="224" t="s">
        <v>154</v>
      </c>
      <c r="AU180" s="224" t="s">
        <v>84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77</v>
      </c>
      <c r="BK180" s="225">
        <f>ROUND(I180*H180,2)</f>
        <v>0</v>
      </c>
      <c r="BL180" s="18" t="s">
        <v>241</v>
      </c>
      <c r="BM180" s="224" t="s">
        <v>752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751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84</v>
      </c>
    </row>
    <row r="182" spans="1:51" s="13" customFormat="1" ht="12">
      <c r="A182" s="13"/>
      <c r="B182" s="233"/>
      <c r="C182" s="234"/>
      <c r="D182" s="226" t="s">
        <v>164</v>
      </c>
      <c r="E182" s="235" t="s">
        <v>19</v>
      </c>
      <c r="F182" s="236" t="s">
        <v>753</v>
      </c>
      <c r="G182" s="234"/>
      <c r="H182" s="237">
        <v>112.284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164</v>
      </c>
      <c r="AU182" s="243" t="s">
        <v>84</v>
      </c>
      <c r="AV182" s="13" t="s">
        <v>84</v>
      </c>
      <c r="AW182" s="13" t="s">
        <v>35</v>
      </c>
      <c r="AX182" s="13" t="s">
        <v>73</v>
      </c>
      <c r="AY182" s="243" t="s">
        <v>152</v>
      </c>
    </row>
    <row r="183" spans="1:51" s="14" customFormat="1" ht="12">
      <c r="A183" s="14"/>
      <c r="B183" s="254"/>
      <c r="C183" s="255"/>
      <c r="D183" s="226" t="s">
        <v>164</v>
      </c>
      <c r="E183" s="256" t="s">
        <v>19</v>
      </c>
      <c r="F183" s="257" t="s">
        <v>321</v>
      </c>
      <c r="G183" s="255"/>
      <c r="H183" s="258">
        <v>112.284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164</v>
      </c>
      <c r="AU183" s="264" t="s">
        <v>84</v>
      </c>
      <c r="AV183" s="14" t="s">
        <v>91</v>
      </c>
      <c r="AW183" s="14" t="s">
        <v>35</v>
      </c>
      <c r="AX183" s="14" t="s">
        <v>77</v>
      </c>
      <c r="AY183" s="264" t="s">
        <v>152</v>
      </c>
    </row>
    <row r="184" spans="1:65" s="2" customFormat="1" ht="16.5" customHeight="1">
      <c r="A184" s="39"/>
      <c r="B184" s="40"/>
      <c r="C184" s="213" t="s">
        <v>262</v>
      </c>
      <c r="D184" s="213" t="s">
        <v>154</v>
      </c>
      <c r="E184" s="214" t="s">
        <v>754</v>
      </c>
      <c r="F184" s="215" t="s">
        <v>755</v>
      </c>
      <c r="G184" s="216" t="s">
        <v>157</v>
      </c>
      <c r="H184" s="217">
        <v>112.284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44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241</v>
      </c>
      <c r="AT184" s="224" t="s">
        <v>154</v>
      </c>
      <c r="AU184" s="224" t="s">
        <v>84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77</v>
      </c>
      <c r="BK184" s="225">
        <f>ROUND(I184*H184,2)</f>
        <v>0</v>
      </c>
      <c r="BL184" s="18" t="s">
        <v>241</v>
      </c>
      <c r="BM184" s="224" t="s">
        <v>756</v>
      </c>
    </row>
    <row r="185" spans="1:47" s="2" customFormat="1" ht="12">
      <c r="A185" s="39"/>
      <c r="B185" s="40"/>
      <c r="C185" s="41"/>
      <c r="D185" s="226" t="s">
        <v>160</v>
      </c>
      <c r="E185" s="41"/>
      <c r="F185" s="227" t="s">
        <v>755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160</v>
      </c>
      <c r="AU185" s="18" t="s">
        <v>84</v>
      </c>
    </row>
    <row r="186" spans="1:65" s="2" customFormat="1" ht="21.75" customHeight="1">
      <c r="A186" s="39"/>
      <c r="B186" s="40"/>
      <c r="C186" s="213" t="s">
        <v>445</v>
      </c>
      <c r="D186" s="213" t="s">
        <v>154</v>
      </c>
      <c r="E186" s="214" t="s">
        <v>757</v>
      </c>
      <c r="F186" s="215" t="s">
        <v>758</v>
      </c>
      <c r="G186" s="216" t="s">
        <v>157</v>
      </c>
      <c r="H186" s="217">
        <v>205.934</v>
      </c>
      <c r="I186" s="218"/>
      <c r="J186" s="219">
        <f>ROUND(I186*H186,2)</f>
        <v>0</v>
      </c>
      <c r="K186" s="215" t="s">
        <v>19</v>
      </c>
      <c r="L186" s="45"/>
      <c r="M186" s="220" t="s">
        <v>19</v>
      </c>
      <c r="N186" s="221" t="s">
        <v>44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241</v>
      </c>
      <c r="AT186" s="224" t="s">
        <v>154</v>
      </c>
      <c r="AU186" s="224" t="s">
        <v>84</v>
      </c>
      <c r="AY186" s="18" t="s">
        <v>152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77</v>
      </c>
      <c r="BK186" s="225">
        <f>ROUND(I186*H186,2)</f>
        <v>0</v>
      </c>
      <c r="BL186" s="18" t="s">
        <v>241</v>
      </c>
      <c r="BM186" s="224" t="s">
        <v>759</v>
      </c>
    </row>
    <row r="187" spans="1:47" s="2" customFormat="1" ht="12">
      <c r="A187" s="39"/>
      <c r="B187" s="40"/>
      <c r="C187" s="41"/>
      <c r="D187" s="226" t="s">
        <v>160</v>
      </c>
      <c r="E187" s="41"/>
      <c r="F187" s="227" t="s">
        <v>758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160</v>
      </c>
      <c r="AU187" s="18" t="s">
        <v>84</v>
      </c>
    </row>
    <row r="188" spans="1:51" s="13" customFormat="1" ht="12">
      <c r="A188" s="13"/>
      <c r="B188" s="233"/>
      <c r="C188" s="234"/>
      <c r="D188" s="226" t="s">
        <v>164</v>
      </c>
      <c r="E188" s="235" t="s">
        <v>19</v>
      </c>
      <c r="F188" s="236" t="s">
        <v>760</v>
      </c>
      <c r="G188" s="234"/>
      <c r="H188" s="237">
        <v>205.934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164</v>
      </c>
      <c r="AU188" s="243" t="s">
        <v>84</v>
      </c>
      <c r="AV188" s="13" t="s">
        <v>84</v>
      </c>
      <c r="AW188" s="13" t="s">
        <v>35</v>
      </c>
      <c r="AX188" s="13" t="s">
        <v>73</v>
      </c>
      <c r="AY188" s="243" t="s">
        <v>152</v>
      </c>
    </row>
    <row r="189" spans="1:51" s="14" customFormat="1" ht="12">
      <c r="A189" s="14"/>
      <c r="B189" s="254"/>
      <c r="C189" s="255"/>
      <c r="D189" s="226" t="s">
        <v>164</v>
      </c>
      <c r="E189" s="256" t="s">
        <v>19</v>
      </c>
      <c r="F189" s="257" t="s">
        <v>321</v>
      </c>
      <c r="G189" s="255"/>
      <c r="H189" s="258">
        <v>205.934</v>
      </c>
      <c r="I189" s="259"/>
      <c r="J189" s="255"/>
      <c r="K189" s="255"/>
      <c r="L189" s="260"/>
      <c r="M189" s="269"/>
      <c r="N189" s="270"/>
      <c r="O189" s="270"/>
      <c r="P189" s="270"/>
      <c r="Q189" s="270"/>
      <c r="R189" s="270"/>
      <c r="S189" s="270"/>
      <c r="T189" s="27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4" t="s">
        <v>164</v>
      </c>
      <c r="AU189" s="264" t="s">
        <v>84</v>
      </c>
      <c r="AV189" s="14" t="s">
        <v>91</v>
      </c>
      <c r="AW189" s="14" t="s">
        <v>35</v>
      </c>
      <c r="AX189" s="14" t="s">
        <v>77</v>
      </c>
      <c r="AY189" s="264" t="s">
        <v>152</v>
      </c>
    </row>
    <row r="190" spans="1:31" s="2" customFormat="1" ht="6.95" customHeight="1">
      <c r="A190" s="39"/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password="CC35" sheet="1" objects="1" scenarios="1" formatColumns="0" formatRows="0" autoFilter="0"/>
  <autoFilter ref="C94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761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34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>70631808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Čtyřlístek</v>
      </c>
      <c r="F17" s="39"/>
      <c r="G17" s="39"/>
      <c r="H17" s="39"/>
      <c r="I17" s="143" t="s">
        <v>29</v>
      </c>
      <c r="J17" s="134" t="str">
        <f>IF('Rekapitulace stavby'!AN11="","",'Rekapitulace stavby'!AN11)</f>
        <v>CZ70631808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685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ROUND((SUM(BE96:BE211)),2)</f>
        <v>0</v>
      </c>
      <c r="G35" s="39"/>
      <c r="H35" s="39"/>
      <c r="I35" s="158">
        <v>0.21</v>
      </c>
      <c r="J35" s="157">
        <f>ROUND(((SUM(BE96:BE211))*I35),2)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ROUND((SUM(BF96:BF211)),2)</f>
        <v>0</v>
      </c>
      <c r="G36" s="39"/>
      <c r="H36" s="39"/>
      <c r="I36" s="158">
        <v>0.15</v>
      </c>
      <c r="J36" s="157">
        <f>ROUND(((SUM(BF96:BF211))*I36),2)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ROUND((SUM(BG96:BG211)),2)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ROUND((SUM(BH96:BH211)),2)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ROUND((SUM(BI96:BI211)),2)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6 - Změna užívání chodby na kanceláře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125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126</v>
      </c>
      <c r="E66" s="183"/>
      <c r="F66" s="183"/>
      <c r="G66" s="183"/>
      <c r="H66" s="183"/>
      <c r="I66" s="183"/>
      <c r="J66" s="184">
        <f>J105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127</v>
      </c>
      <c r="E67" s="183"/>
      <c r="F67" s="183"/>
      <c r="G67" s="183"/>
      <c r="H67" s="183"/>
      <c r="I67" s="183"/>
      <c r="J67" s="184">
        <f>J126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128</v>
      </c>
      <c r="E68" s="183"/>
      <c r="F68" s="183"/>
      <c r="G68" s="183"/>
      <c r="H68" s="183"/>
      <c r="I68" s="183"/>
      <c r="J68" s="184">
        <f>J137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129</v>
      </c>
      <c r="E69" s="178"/>
      <c r="F69" s="178"/>
      <c r="G69" s="178"/>
      <c r="H69" s="178"/>
      <c r="I69" s="178"/>
      <c r="J69" s="179">
        <f>J140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130</v>
      </c>
      <c r="E70" s="183"/>
      <c r="F70" s="183"/>
      <c r="G70" s="183"/>
      <c r="H70" s="183"/>
      <c r="I70" s="183"/>
      <c r="J70" s="184">
        <f>J141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355</v>
      </c>
      <c r="E71" s="183"/>
      <c r="F71" s="183"/>
      <c r="G71" s="183"/>
      <c r="H71" s="183"/>
      <c r="I71" s="183"/>
      <c r="J71" s="184">
        <f>J144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356</v>
      </c>
      <c r="E72" s="183"/>
      <c r="F72" s="183"/>
      <c r="G72" s="183"/>
      <c r="H72" s="183"/>
      <c r="I72" s="183"/>
      <c r="J72" s="184">
        <f>J159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686</v>
      </c>
      <c r="E73" s="183"/>
      <c r="F73" s="183"/>
      <c r="G73" s="183"/>
      <c r="H73" s="183"/>
      <c r="I73" s="183"/>
      <c r="J73" s="184">
        <f>J178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132</v>
      </c>
      <c r="E74" s="183"/>
      <c r="F74" s="183"/>
      <c r="G74" s="183"/>
      <c r="H74" s="183"/>
      <c r="I74" s="183"/>
      <c r="J74" s="184">
        <f>J201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137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Čtyřlístek- udržovací práce DBS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116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117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118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6 - Změna užívání chodby na kanceláře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 xml:space="preserve"> </v>
      </c>
      <c r="G90" s="41"/>
      <c r="H90" s="41"/>
      <c r="I90" s="33" t="s">
        <v>23</v>
      </c>
      <c r="J90" s="73" t="str">
        <f>IF(J14="","",J14)</f>
        <v>19. 11. 2021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Čtyřlístek</v>
      </c>
      <c r="G92" s="41"/>
      <c r="H92" s="41"/>
      <c r="I92" s="33" t="s">
        <v>33</v>
      </c>
      <c r="J92" s="37" t="str">
        <f>E23</f>
        <v xml:space="preserve"> 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31</v>
      </c>
      <c r="D93" s="41"/>
      <c r="E93" s="41"/>
      <c r="F93" s="28" t="str">
        <f>IF(E20="","",E20)</f>
        <v>Vyplň údaj</v>
      </c>
      <c r="G93" s="41"/>
      <c r="H93" s="41"/>
      <c r="I93" s="33" t="s">
        <v>36</v>
      </c>
      <c r="J93" s="37" t="str">
        <f>E26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138</v>
      </c>
      <c r="D95" s="189" t="s">
        <v>58</v>
      </c>
      <c r="E95" s="189" t="s">
        <v>54</v>
      </c>
      <c r="F95" s="189" t="s">
        <v>55</v>
      </c>
      <c r="G95" s="189" t="s">
        <v>139</v>
      </c>
      <c r="H95" s="189" t="s">
        <v>140</v>
      </c>
      <c r="I95" s="189" t="s">
        <v>141</v>
      </c>
      <c r="J95" s="189" t="s">
        <v>122</v>
      </c>
      <c r="K95" s="190" t="s">
        <v>142</v>
      </c>
      <c r="L95" s="191"/>
      <c r="M95" s="93" t="s">
        <v>19</v>
      </c>
      <c r="N95" s="94" t="s">
        <v>43</v>
      </c>
      <c r="O95" s="94" t="s">
        <v>143</v>
      </c>
      <c r="P95" s="94" t="s">
        <v>144</v>
      </c>
      <c r="Q95" s="94" t="s">
        <v>145</v>
      </c>
      <c r="R95" s="94" t="s">
        <v>146</v>
      </c>
      <c r="S95" s="94" t="s">
        <v>147</v>
      </c>
      <c r="T95" s="95" t="s">
        <v>148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149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P97+P140</f>
        <v>0</v>
      </c>
      <c r="Q96" s="97"/>
      <c r="R96" s="194">
        <f>R97+R140</f>
        <v>0</v>
      </c>
      <c r="S96" s="97"/>
      <c r="T96" s="195">
        <f>T97+T140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72</v>
      </c>
      <c r="AU96" s="18" t="s">
        <v>123</v>
      </c>
      <c r="BK96" s="196">
        <f>BK97+BK140</f>
        <v>0</v>
      </c>
    </row>
    <row r="97" spans="1:63" s="12" customFormat="1" ht="25.9" customHeight="1">
      <c r="A97" s="12"/>
      <c r="B97" s="197"/>
      <c r="C97" s="198"/>
      <c r="D97" s="199" t="s">
        <v>72</v>
      </c>
      <c r="E97" s="200" t="s">
        <v>150</v>
      </c>
      <c r="F97" s="200" t="s">
        <v>151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P98+P105+P126+P137</f>
        <v>0</v>
      </c>
      <c r="Q97" s="205"/>
      <c r="R97" s="206">
        <f>R98+R105+R126+R137</f>
        <v>0</v>
      </c>
      <c r="S97" s="205"/>
      <c r="T97" s="207">
        <f>T98+T105+T126+T137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77</v>
      </c>
      <c r="AT97" s="209" t="s">
        <v>72</v>
      </c>
      <c r="AU97" s="209" t="s">
        <v>73</v>
      </c>
      <c r="AY97" s="208" t="s">
        <v>152</v>
      </c>
      <c r="BK97" s="210">
        <f>BK98+BK105+BK126+BK137</f>
        <v>0</v>
      </c>
    </row>
    <row r="98" spans="1:63" s="12" customFormat="1" ht="22.8" customHeight="1">
      <c r="A98" s="12"/>
      <c r="B98" s="197"/>
      <c r="C98" s="198"/>
      <c r="D98" s="199" t="s">
        <v>72</v>
      </c>
      <c r="E98" s="211" t="s">
        <v>97</v>
      </c>
      <c r="F98" s="211" t="s">
        <v>153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SUM(P99:P104)</f>
        <v>0</v>
      </c>
      <c r="Q98" s="205"/>
      <c r="R98" s="206">
        <f>SUM(R99:R104)</f>
        <v>0</v>
      </c>
      <c r="S98" s="205"/>
      <c r="T98" s="207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77</v>
      </c>
      <c r="AT98" s="209" t="s">
        <v>72</v>
      </c>
      <c r="AU98" s="209" t="s">
        <v>77</v>
      </c>
      <c r="AY98" s="208" t="s">
        <v>152</v>
      </c>
      <c r="BK98" s="210">
        <f>SUM(BK99:BK104)</f>
        <v>0</v>
      </c>
    </row>
    <row r="99" spans="1:65" s="2" customFormat="1" ht="16.5" customHeight="1">
      <c r="A99" s="39"/>
      <c r="B99" s="40"/>
      <c r="C99" s="213" t="s">
        <v>77</v>
      </c>
      <c r="D99" s="213" t="s">
        <v>154</v>
      </c>
      <c r="E99" s="214" t="s">
        <v>762</v>
      </c>
      <c r="F99" s="215" t="s">
        <v>763</v>
      </c>
      <c r="G99" s="216" t="s">
        <v>742</v>
      </c>
      <c r="H99" s="217">
        <v>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44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91</v>
      </c>
      <c r="AT99" s="224" t="s">
        <v>154</v>
      </c>
      <c r="AU99" s="224" t="s">
        <v>84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77</v>
      </c>
      <c r="BK99" s="225">
        <f>ROUND(I99*H99,2)</f>
        <v>0</v>
      </c>
      <c r="BL99" s="18" t="s">
        <v>91</v>
      </c>
      <c r="BM99" s="224" t="s">
        <v>84</v>
      </c>
    </row>
    <row r="100" spans="1:47" s="2" customFormat="1" ht="12">
      <c r="A100" s="39"/>
      <c r="B100" s="40"/>
      <c r="C100" s="41"/>
      <c r="D100" s="226" t="s">
        <v>160</v>
      </c>
      <c r="E100" s="41"/>
      <c r="F100" s="227" t="s">
        <v>763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160</v>
      </c>
      <c r="AU100" s="18" t="s">
        <v>84</v>
      </c>
    </row>
    <row r="101" spans="1:51" s="13" customFormat="1" ht="12">
      <c r="A101" s="13"/>
      <c r="B101" s="233"/>
      <c r="C101" s="234"/>
      <c r="D101" s="226" t="s">
        <v>164</v>
      </c>
      <c r="E101" s="235" t="s">
        <v>19</v>
      </c>
      <c r="F101" s="236" t="s">
        <v>764</v>
      </c>
      <c r="G101" s="234"/>
      <c r="H101" s="237">
        <v>5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164</v>
      </c>
      <c r="AU101" s="243" t="s">
        <v>84</v>
      </c>
      <c r="AV101" s="13" t="s">
        <v>84</v>
      </c>
      <c r="AW101" s="13" t="s">
        <v>35</v>
      </c>
      <c r="AX101" s="13" t="s">
        <v>73</v>
      </c>
      <c r="AY101" s="243" t="s">
        <v>152</v>
      </c>
    </row>
    <row r="102" spans="1:51" s="14" customFormat="1" ht="12">
      <c r="A102" s="14"/>
      <c r="B102" s="254"/>
      <c r="C102" s="255"/>
      <c r="D102" s="226" t="s">
        <v>164</v>
      </c>
      <c r="E102" s="256" t="s">
        <v>19</v>
      </c>
      <c r="F102" s="257" t="s">
        <v>321</v>
      </c>
      <c r="G102" s="255"/>
      <c r="H102" s="258">
        <v>5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164</v>
      </c>
      <c r="AU102" s="264" t="s">
        <v>84</v>
      </c>
      <c r="AV102" s="14" t="s">
        <v>91</v>
      </c>
      <c r="AW102" s="14" t="s">
        <v>35</v>
      </c>
      <c r="AX102" s="14" t="s">
        <v>77</v>
      </c>
      <c r="AY102" s="264" t="s">
        <v>152</v>
      </c>
    </row>
    <row r="103" spans="1:65" s="2" customFormat="1" ht="16.5" customHeight="1">
      <c r="A103" s="39"/>
      <c r="B103" s="40"/>
      <c r="C103" s="213" t="s">
        <v>84</v>
      </c>
      <c r="D103" s="213" t="s">
        <v>154</v>
      </c>
      <c r="E103" s="214" t="s">
        <v>765</v>
      </c>
      <c r="F103" s="215" t="s">
        <v>766</v>
      </c>
      <c r="G103" s="216" t="s">
        <v>254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44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</v>
      </c>
      <c r="AT103" s="224" t="s">
        <v>154</v>
      </c>
      <c r="AU103" s="224" t="s">
        <v>84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77</v>
      </c>
      <c r="BK103" s="225">
        <f>ROUND(I103*H103,2)</f>
        <v>0</v>
      </c>
      <c r="BL103" s="18" t="s">
        <v>91</v>
      </c>
      <c r="BM103" s="224" t="s">
        <v>91</v>
      </c>
    </row>
    <row r="104" spans="1:47" s="2" customFormat="1" ht="12">
      <c r="A104" s="39"/>
      <c r="B104" s="40"/>
      <c r="C104" s="41"/>
      <c r="D104" s="226" t="s">
        <v>160</v>
      </c>
      <c r="E104" s="41"/>
      <c r="F104" s="227" t="s">
        <v>766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84</v>
      </c>
    </row>
    <row r="105" spans="1:63" s="12" customFormat="1" ht="22.8" customHeight="1">
      <c r="A105" s="12"/>
      <c r="B105" s="197"/>
      <c r="C105" s="198"/>
      <c r="D105" s="199" t="s">
        <v>72</v>
      </c>
      <c r="E105" s="211" t="s">
        <v>188</v>
      </c>
      <c r="F105" s="211" t="s">
        <v>189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SUM(P106:P125)</f>
        <v>0</v>
      </c>
      <c r="Q105" s="205"/>
      <c r="R105" s="206">
        <f>SUM(R106:R125)</f>
        <v>0</v>
      </c>
      <c r="S105" s="205"/>
      <c r="T105" s="207">
        <f>SUM(T106:T125)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77</v>
      </c>
      <c r="AT105" s="209" t="s">
        <v>72</v>
      </c>
      <c r="AU105" s="209" t="s">
        <v>77</v>
      </c>
      <c r="AY105" s="208" t="s">
        <v>152</v>
      </c>
      <c r="BK105" s="210">
        <f>SUM(BK106:BK125)</f>
        <v>0</v>
      </c>
    </row>
    <row r="106" spans="1:65" s="2" customFormat="1" ht="21.75" customHeight="1">
      <c r="A106" s="39"/>
      <c r="B106" s="40"/>
      <c r="C106" s="213" t="s">
        <v>88</v>
      </c>
      <c r="D106" s="213" t="s">
        <v>154</v>
      </c>
      <c r="E106" s="214" t="s">
        <v>190</v>
      </c>
      <c r="F106" s="215" t="s">
        <v>191</v>
      </c>
      <c r="G106" s="216" t="s">
        <v>157</v>
      </c>
      <c r="H106" s="217">
        <v>15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44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91</v>
      </c>
      <c r="AT106" s="224" t="s">
        <v>154</v>
      </c>
      <c r="AU106" s="224" t="s">
        <v>84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77</v>
      </c>
      <c r="BK106" s="225">
        <f>ROUND(I106*H106,2)</f>
        <v>0</v>
      </c>
      <c r="BL106" s="18" t="s">
        <v>91</v>
      </c>
      <c r="BM106" s="224" t="s">
        <v>97</v>
      </c>
    </row>
    <row r="107" spans="1:47" s="2" customFormat="1" ht="12">
      <c r="A107" s="39"/>
      <c r="B107" s="40"/>
      <c r="C107" s="41"/>
      <c r="D107" s="226" t="s">
        <v>160</v>
      </c>
      <c r="E107" s="41"/>
      <c r="F107" s="227" t="s">
        <v>191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160</v>
      </c>
      <c r="AU107" s="18" t="s">
        <v>84</v>
      </c>
    </row>
    <row r="108" spans="1:65" s="2" customFormat="1" ht="16.5" customHeight="1">
      <c r="A108" s="39"/>
      <c r="B108" s="40"/>
      <c r="C108" s="213" t="s">
        <v>91</v>
      </c>
      <c r="D108" s="213" t="s">
        <v>154</v>
      </c>
      <c r="E108" s="214" t="s">
        <v>687</v>
      </c>
      <c r="F108" s="215" t="s">
        <v>688</v>
      </c>
      <c r="G108" s="216" t="s">
        <v>157</v>
      </c>
      <c r="H108" s="217">
        <v>20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44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91</v>
      </c>
      <c r="AT108" s="224" t="s">
        <v>154</v>
      </c>
      <c r="AU108" s="224" t="s">
        <v>84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77</v>
      </c>
      <c r="BK108" s="225">
        <f>ROUND(I108*H108,2)</f>
        <v>0</v>
      </c>
      <c r="BL108" s="18" t="s">
        <v>91</v>
      </c>
      <c r="BM108" s="224" t="s">
        <v>624</v>
      </c>
    </row>
    <row r="109" spans="1:47" s="2" customFormat="1" ht="12">
      <c r="A109" s="39"/>
      <c r="B109" s="40"/>
      <c r="C109" s="41"/>
      <c r="D109" s="226" t="s">
        <v>160</v>
      </c>
      <c r="E109" s="41"/>
      <c r="F109" s="227" t="s">
        <v>688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160</v>
      </c>
      <c r="AU109" s="18" t="s">
        <v>84</v>
      </c>
    </row>
    <row r="110" spans="1:65" s="2" customFormat="1" ht="16.5" customHeight="1">
      <c r="A110" s="39"/>
      <c r="B110" s="40"/>
      <c r="C110" s="213" t="s">
        <v>94</v>
      </c>
      <c r="D110" s="213" t="s">
        <v>154</v>
      </c>
      <c r="E110" s="214" t="s">
        <v>689</v>
      </c>
      <c r="F110" s="215" t="s">
        <v>690</v>
      </c>
      <c r="G110" s="216" t="s">
        <v>157</v>
      </c>
      <c r="H110" s="217">
        <v>16.38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44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91</v>
      </c>
      <c r="AT110" s="224" t="s">
        <v>154</v>
      </c>
      <c r="AU110" s="224" t="s">
        <v>84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77</v>
      </c>
      <c r="BK110" s="225">
        <f>ROUND(I110*H110,2)</f>
        <v>0</v>
      </c>
      <c r="BL110" s="18" t="s">
        <v>91</v>
      </c>
      <c r="BM110" s="224" t="s">
        <v>203</v>
      </c>
    </row>
    <row r="111" spans="1:47" s="2" customFormat="1" ht="12">
      <c r="A111" s="39"/>
      <c r="B111" s="40"/>
      <c r="C111" s="41"/>
      <c r="D111" s="226" t="s">
        <v>160</v>
      </c>
      <c r="E111" s="41"/>
      <c r="F111" s="227" t="s">
        <v>690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160</v>
      </c>
      <c r="AU111" s="18" t="s">
        <v>84</v>
      </c>
    </row>
    <row r="112" spans="1:51" s="13" customFormat="1" ht="12">
      <c r="A112" s="13"/>
      <c r="B112" s="233"/>
      <c r="C112" s="234"/>
      <c r="D112" s="226" t="s">
        <v>164</v>
      </c>
      <c r="E112" s="235" t="s">
        <v>19</v>
      </c>
      <c r="F112" s="236" t="s">
        <v>767</v>
      </c>
      <c r="G112" s="234"/>
      <c r="H112" s="237">
        <v>16.38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164</v>
      </c>
      <c r="AU112" s="243" t="s">
        <v>84</v>
      </c>
      <c r="AV112" s="13" t="s">
        <v>84</v>
      </c>
      <c r="AW112" s="13" t="s">
        <v>35</v>
      </c>
      <c r="AX112" s="13" t="s">
        <v>73</v>
      </c>
      <c r="AY112" s="243" t="s">
        <v>152</v>
      </c>
    </row>
    <row r="113" spans="1:51" s="14" customFormat="1" ht="12">
      <c r="A113" s="14"/>
      <c r="B113" s="254"/>
      <c r="C113" s="255"/>
      <c r="D113" s="226" t="s">
        <v>164</v>
      </c>
      <c r="E113" s="256" t="s">
        <v>19</v>
      </c>
      <c r="F113" s="257" t="s">
        <v>321</v>
      </c>
      <c r="G113" s="255"/>
      <c r="H113" s="258">
        <v>16.38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4" t="s">
        <v>164</v>
      </c>
      <c r="AU113" s="264" t="s">
        <v>84</v>
      </c>
      <c r="AV113" s="14" t="s">
        <v>91</v>
      </c>
      <c r="AW113" s="14" t="s">
        <v>35</v>
      </c>
      <c r="AX113" s="14" t="s">
        <v>77</v>
      </c>
      <c r="AY113" s="264" t="s">
        <v>152</v>
      </c>
    </row>
    <row r="114" spans="1:65" s="2" customFormat="1" ht="16.5" customHeight="1">
      <c r="A114" s="39"/>
      <c r="B114" s="40"/>
      <c r="C114" s="213" t="s">
        <v>97</v>
      </c>
      <c r="D114" s="213" t="s">
        <v>154</v>
      </c>
      <c r="E114" s="214" t="s">
        <v>768</v>
      </c>
      <c r="F114" s="215" t="s">
        <v>769</v>
      </c>
      <c r="G114" s="216" t="s">
        <v>157</v>
      </c>
      <c r="H114" s="217">
        <v>1.44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44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91</v>
      </c>
      <c r="AT114" s="224" t="s">
        <v>154</v>
      </c>
      <c r="AU114" s="224" t="s">
        <v>84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77</v>
      </c>
      <c r="BK114" s="225">
        <f>ROUND(I114*H114,2)</f>
        <v>0</v>
      </c>
      <c r="BL114" s="18" t="s">
        <v>91</v>
      </c>
      <c r="BM114" s="224" t="s">
        <v>216</v>
      </c>
    </row>
    <row r="115" spans="1:47" s="2" customFormat="1" ht="12">
      <c r="A115" s="39"/>
      <c r="B115" s="40"/>
      <c r="C115" s="41"/>
      <c r="D115" s="226" t="s">
        <v>160</v>
      </c>
      <c r="E115" s="41"/>
      <c r="F115" s="227" t="s">
        <v>769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160</v>
      </c>
      <c r="AU115" s="18" t="s">
        <v>84</v>
      </c>
    </row>
    <row r="116" spans="1:51" s="13" customFormat="1" ht="12">
      <c r="A116" s="13"/>
      <c r="B116" s="233"/>
      <c r="C116" s="234"/>
      <c r="D116" s="226" t="s">
        <v>164</v>
      </c>
      <c r="E116" s="235" t="s">
        <v>19</v>
      </c>
      <c r="F116" s="236" t="s">
        <v>770</v>
      </c>
      <c r="G116" s="234"/>
      <c r="H116" s="237">
        <v>1.44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164</v>
      </c>
      <c r="AU116" s="243" t="s">
        <v>84</v>
      </c>
      <c r="AV116" s="13" t="s">
        <v>84</v>
      </c>
      <c r="AW116" s="13" t="s">
        <v>35</v>
      </c>
      <c r="AX116" s="13" t="s">
        <v>73</v>
      </c>
      <c r="AY116" s="243" t="s">
        <v>152</v>
      </c>
    </row>
    <row r="117" spans="1:51" s="14" customFormat="1" ht="12">
      <c r="A117" s="14"/>
      <c r="B117" s="254"/>
      <c r="C117" s="255"/>
      <c r="D117" s="226" t="s">
        <v>164</v>
      </c>
      <c r="E117" s="256" t="s">
        <v>19</v>
      </c>
      <c r="F117" s="257" t="s">
        <v>321</v>
      </c>
      <c r="G117" s="255"/>
      <c r="H117" s="258">
        <v>1.44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4" t="s">
        <v>164</v>
      </c>
      <c r="AU117" s="264" t="s">
        <v>84</v>
      </c>
      <c r="AV117" s="14" t="s">
        <v>91</v>
      </c>
      <c r="AW117" s="14" t="s">
        <v>35</v>
      </c>
      <c r="AX117" s="14" t="s">
        <v>77</v>
      </c>
      <c r="AY117" s="264" t="s">
        <v>152</v>
      </c>
    </row>
    <row r="118" spans="1:65" s="2" customFormat="1" ht="16.5" customHeight="1">
      <c r="A118" s="39"/>
      <c r="B118" s="40"/>
      <c r="C118" s="213" t="s">
        <v>100</v>
      </c>
      <c r="D118" s="213" t="s">
        <v>154</v>
      </c>
      <c r="E118" s="214" t="s">
        <v>771</v>
      </c>
      <c r="F118" s="215" t="s">
        <v>772</v>
      </c>
      <c r="G118" s="216" t="s">
        <v>370</v>
      </c>
      <c r="H118" s="217">
        <v>0.36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44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91</v>
      </c>
      <c r="AT118" s="224" t="s">
        <v>154</v>
      </c>
      <c r="AU118" s="224" t="s">
        <v>84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77</v>
      </c>
      <c r="BK118" s="225">
        <f>ROUND(I118*H118,2)</f>
        <v>0</v>
      </c>
      <c r="BL118" s="18" t="s">
        <v>91</v>
      </c>
      <c r="BM118" s="224" t="s">
        <v>228</v>
      </c>
    </row>
    <row r="119" spans="1:47" s="2" customFormat="1" ht="12">
      <c r="A119" s="39"/>
      <c r="B119" s="40"/>
      <c r="C119" s="41"/>
      <c r="D119" s="226" t="s">
        <v>160</v>
      </c>
      <c r="E119" s="41"/>
      <c r="F119" s="227" t="s">
        <v>772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160</v>
      </c>
      <c r="AU119" s="18" t="s">
        <v>84</v>
      </c>
    </row>
    <row r="120" spans="1:51" s="13" customFormat="1" ht="12">
      <c r="A120" s="13"/>
      <c r="B120" s="233"/>
      <c r="C120" s="234"/>
      <c r="D120" s="226" t="s">
        <v>164</v>
      </c>
      <c r="E120" s="235" t="s">
        <v>19</v>
      </c>
      <c r="F120" s="236" t="s">
        <v>773</v>
      </c>
      <c r="G120" s="234"/>
      <c r="H120" s="237">
        <v>0.36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164</v>
      </c>
      <c r="AU120" s="243" t="s">
        <v>84</v>
      </c>
      <c r="AV120" s="13" t="s">
        <v>84</v>
      </c>
      <c r="AW120" s="13" t="s">
        <v>35</v>
      </c>
      <c r="AX120" s="13" t="s">
        <v>73</v>
      </c>
      <c r="AY120" s="243" t="s">
        <v>152</v>
      </c>
    </row>
    <row r="121" spans="1:51" s="14" customFormat="1" ht="12">
      <c r="A121" s="14"/>
      <c r="B121" s="254"/>
      <c r="C121" s="255"/>
      <c r="D121" s="226" t="s">
        <v>164</v>
      </c>
      <c r="E121" s="256" t="s">
        <v>19</v>
      </c>
      <c r="F121" s="257" t="s">
        <v>321</v>
      </c>
      <c r="G121" s="255"/>
      <c r="H121" s="258">
        <v>0.36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4" t="s">
        <v>164</v>
      </c>
      <c r="AU121" s="264" t="s">
        <v>84</v>
      </c>
      <c r="AV121" s="14" t="s">
        <v>91</v>
      </c>
      <c r="AW121" s="14" t="s">
        <v>35</v>
      </c>
      <c r="AX121" s="14" t="s">
        <v>77</v>
      </c>
      <c r="AY121" s="264" t="s">
        <v>152</v>
      </c>
    </row>
    <row r="122" spans="1:65" s="2" customFormat="1" ht="16.5" customHeight="1">
      <c r="A122" s="39"/>
      <c r="B122" s="40"/>
      <c r="C122" s="213" t="s">
        <v>624</v>
      </c>
      <c r="D122" s="213" t="s">
        <v>154</v>
      </c>
      <c r="E122" s="214" t="s">
        <v>774</v>
      </c>
      <c r="F122" s="215" t="s">
        <v>775</v>
      </c>
      <c r="G122" s="216" t="s">
        <v>742</v>
      </c>
      <c r="H122" s="217">
        <v>5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44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91</v>
      </c>
      <c r="AT122" s="224" t="s">
        <v>154</v>
      </c>
      <c r="AU122" s="224" t="s">
        <v>84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77</v>
      </c>
      <c r="BK122" s="225">
        <f>ROUND(I122*H122,2)</f>
        <v>0</v>
      </c>
      <c r="BL122" s="18" t="s">
        <v>91</v>
      </c>
      <c r="BM122" s="224" t="s">
        <v>241</v>
      </c>
    </row>
    <row r="123" spans="1:47" s="2" customFormat="1" ht="12">
      <c r="A123" s="39"/>
      <c r="B123" s="40"/>
      <c r="C123" s="41"/>
      <c r="D123" s="226" t="s">
        <v>160</v>
      </c>
      <c r="E123" s="41"/>
      <c r="F123" s="227" t="s">
        <v>775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84</v>
      </c>
    </row>
    <row r="124" spans="1:51" s="13" customFormat="1" ht="12">
      <c r="A124" s="13"/>
      <c r="B124" s="233"/>
      <c r="C124" s="234"/>
      <c r="D124" s="226" t="s">
        <v>164</v>
      </c>
      <c r="E124" s="235" t="s">
        <v>19</v>
      </c>
      <c r="F124" s="236" t="s">
        <v>764</v>
      </c>
      <c r="G124" s="234"/>
      <c r="H124" s="237">
        <v>5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164</v>
      </c>
      <c r="AU124" s="243" t="s">
        <v>84</v>
      </c>
      <c r="AV124" s="13" t="s">
        <v>84</v>
      </c>
      <c r="AW124" s="13" t="s">
        <v>35</v>
      </c>
      <c r="AX124" s="13" t="s">
        <v>73</v>
      </c>
      <c r="AY124" s="243" t="s">
        <v>152</v>
      </c>
    </row>
    <row r="125" spans="1:51" s="14" customFormat="1" ht="12">
      <c r="A125" s="14"/>
      <c r="B125" s="254"/>
      <c r="C125" s="255"/>
      <c r="D125" s="226" t="s">
        <v>164</v>
      </c>
      <c r="E125" s="256" t="s">
        <v>19</v>
      </c>
      <c r="F125" s="257" t="s">
        <v>321</v>
      </c>
      <c r="G125" s="255"/>
      <c r="H125" s="258">
        <v>5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4" t="s">
        <v>164</v>
      </c>
      <c r="AU125" s="264" t="s">
        <v>84</v>
      </c>
      <c r="AV125" s="14" t="s">
        <v>91</v>
      </c>
      <c r="AW125" s="14" t="s">
        <v>35</v>
      </c>
      <c r="AX125" s="14" t="s">
        <v>77</v>
      </c>
      <c r="AY125" s="264" t="s">
        <v>152</v>
      </c>
    </row>
    <row r="126" spans="1:63" s="12" customFormat="1" ht="22.8" customHeight="1">
      <c r="A126" s="12"/>
      <c r="B126" s="197"/>
      <c r="C126" s="198"/>
      <c r="D126" s="199" t="s">
        <v>72</v>
      </c>
      <c r="E126" s="211" t="s">
        <v>201</v>
      </c>
      <c r="F126" s="211" t="s">
        <v>202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SUM(P127:P136)</f>
        <v>0</v>
      </c>
      <c r="Q126" s="205"/>
      <c r="R126" s="206">
        <f>SUM(R127:R136)</f>
        <v>0</v>
      </c>
      <c r="S126" s="205"/>
      <c r="T126" s="207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77</v>
      </c>
      <c r="AT126" s="209" t="s">
        <v>72</v>
      </c>
      <c r="AU126" s="209" t="s">
        <v>77</v>
      </c>
      <c r="AY126" s="208" t="s">
        <v>152</v>
      </c>
      <c r="BK126" s="210">
        <f>SUM(BK127:BK136)</f>
        <v>0</v>
      </c>
    </row>
    <row r="127" spans="1:65" s="2" customFormat="1" ht="16.5" customHeight="1">
      <c r="A127" s="39"/>
      <c r="B127" s="40"/>
      <c r="C127" s="213" t="s">
        <v>188</v>
      </c>
      <c r="D127" s="213" t="s">
        <v>154</v>
      </c>
      <c r="E127" s="214" t="s">
        <v>692</v>
      </c>
      <c r="F127" s="215" t="s">
        <v>693</v>
      </c>
      <c r="G127" s="216" t="s">
        <v>206</v>
      </c>
      <c r="H127" s="217">
        <v>1.456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44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84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77</v>
      </c>
      <c r="BK127" s="225">
        <f>ROUND(I127*H127,2)</f>
        <v>0</v>
      </c>
      <c r="BL127" s="18" t="s">
        <v>91</v>
      </c>
      <c r="BM127" s="224" t="s">
        <v>258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693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84</v>
      </c>
    </row>
    <row r="129" spans="1:65" s="2" customFormat="1" ht="16.5" customHeight="1">
      <c r="A129" s="39"/>
      <c r="B129" s="40"/>
      <c r="C129" s="213" t="s">
        <v>203</v>
      </c>
      <c r="D129" s="213" t="s">
        <v>154</v>
      </c>
      <c r="E129" s="214" t="s">
        <v>223</v>
      </c>
      <c r="F129" s="215" t="s">
        <v>224</v>
      </c>
      <c r="G129" s="216" t="s">
        <v>206</v>
      </c>
      <c r="H129" s="217">
        <v>1.456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44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84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77</v>
      </c>
      <c r="BK129" s="225">
        <f>ROUND(I129*H129,2)</f>
        <v>0</v>
      </c>
      <c r="BL129" s="18" t="s">
        <v>91</v>
      </c>
      <c r="BM129" s="224" t="s">
        <v>271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224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84</v>
      </c>
    </row>
    <row r="131" spans="1:65" s="2" customFormat="1" ht="16.5" customHeight="1">
      <c r="A131" s="39"/>
      <c r="B131" s="40"/>
      <c r="C131" s="213" t="s">
        <v>210</v>
      </c>
      <c r="D131" s="213" t="s">
        <v>154</v>
      </c>
      <c r="E131" s="214" t="s">
        <v>229</v>
      </c>
      <c r="F131" s="215" t="s">
        <v>230</v>
      </c>
      <c r="G131" s="216" t="s">
        <v>206</v>
      </c>
      <c r="H131" s="217">
        <v>13.104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44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84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77</v>
      </c>
      <c r="BK131" s="225">
        <f>ROUND(I131*H131,2)</f>
        <v>0</v>
      </c>
      <c r="BL131" s="18" t="s">
        <v>91</v>
      </c>
      <c r="BM131" s="224" t="s">
        <v>395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230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84</v>
      </c>
    </row>
    <row r="133" spans="1:51" s="13" customFormat="1" ht="12">
      <c r="A133" s="13"/>
      <c r="B133" s="233"/>
      <c r="C133" s="234"/>
      <c r="D133" s="226" t="s">
        <v>164</v>
      </c>
      <c r="E133" s="235" t="s">
        <v>19</v>
      </c>
      <c r="F133" s="236" t="s">
        <v>776</v>
      </c>
      <c r="G133" s="234"/>
      <c r="H133" s="237">
        <v>13.104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164</v>
      </c>
      <c r="AU133" s="243" t="s">
        <v>84</v>
      </c>
      <c r="AV133" s="13" t="s">
        <v>84</v>
      </c>
      <c r="AW133" s="13" t="s">
        <v>35</v>
      </c>
      <c r="AX133" s="13" t="s">
        <v>73</v>
      </c>
      <c r="AY133" s="243" t="s">
        <v>152</v>
      </c>
    </row>
    <row r="134" spans="1:51" s="14" customFormat="1" ht="12">
      <c r="A134" s="14"/>
      <c r="B134" s="254"/>
      <c r="C134" s="255"/>
      <c r="D134" s="226" t="s">
        <v>164</v>
      </c>
      <c r="E134" s="256" t="s">
        <v>19</v>
      </c>
      <c r="F134" s="257" t="s">
        <v>321</v>
      </c>
      <c r="G134" s="255"/>
      <c r="H134" s="258">
        <v>13.104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164</v>
      </c>
      <c r="AU134" s="264" t="s">
        <v>84</v>
      </c>
      <c r="AV134" s="14" t="s">
        <v>91</v>
      </c>
      <c r="AW134" s="14" t="s">
        <v>35</v>
      </c>
      <c r="AX134" s="14" t="s">
        <v>77</v>
      </c>
      <c r="AY134" s="264" t="s">
        <v>152</v>
      </c>
    </row>
    <row r="135" spans="1:65" s="2" customFormat="1" ht="24.15" customHeight="1">
      <c r="A135" s="39"/>
      <c r="B135" s="40"/>
      <c r="C135" s="213" t="s">
        <v>216</v>
      </c>
      <c r="D135" s="213" t="s">
        <v>154</v>
      </c>
      <c r="E135" s="214" t="s">
        <v>695</v>
      </c>
      <c r="F135" s="215" t="s">
        <v>696</v>
      </c>
      <c r="G135" s="216" t="s">
        <v>206</v>
      </c>
      <c r="H135" s="217">
        <v>1.456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44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84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77</v>
      </c>
      <c r="BK135" s="225">
        <f>ROUND(I135*H135,2)</f>
        <v>0</v>
      </c>
      <c r="BL135" s="18" t="s">
        <v>91</v>
      </c>
      <c r="BM135" s="224" t="s">
        <v>644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697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84</v>
      </c>
    </row>
    <row r="137" spans="1:63" s="12" customFormat="1" ht="22.8" customHeight="1">
      <c r="A137" s="12"/>
      <c r="B137" s="197"/>
      <c r="C137" s="198"/>
      <c r="D137" s="199" t="s">
        <v>72</v>
      </c>
      <c r="E137" s="211" t="s">
        <v>239</v>
      </c>
      <c r="F137" s="211" t="s">
        <v>240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SUM(P138:P139)</f>
        <v>0</v>
      </c>
      <c r="Q137" s="205"/>
      <c r="R137" s="206">
        <f>SUM(R138:R139)</f>
        <v>0</v>
      </c>
      <c r="S137" s="205"/>
      <c r="T137" s="20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77</v>
      </c>
      <c r="AT137" s="209" t="s">
        <v>72</v>
      </c>
      <c r="AU137" s="209" t="s">
        <v>77</v>
      </c>
      <c r="AY137" s="208" t="s">
        <v>152</v>
      </c>
      <c r="BK137" s="210">
        <f>SUM(BK138:BK139)</f>
        <v>0</v>
      </c>
    </row>
    <row r="138" spans="1:65" s="2" customFormat="1" ht="16.5" customHeight="1">
      <c r="A138" s="39"/>
      <c r="B138" s="40"/>
      <c r="C138" s="213" t="s">
        <v>222</v>
      </c>
      <c r="D138" s="213" t="s">
        <v>154</v>
      </c>
      <c r="E138" s="214" t="s">
        <v>698</v>
      </c>
      <c r="F138" s="215" t="s">
        <v>699</v>
      </c>
      <c r="G138" s="216" t="s">
        <v>206</v>
      </c>
      <c r="H138" s="217">
        <v>0.015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44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91</v>
      </c>
      <c r="AT138" s="224" t="s">
        <v>154</v>
      </c>
      <c r="AU138" s="224" t="s">
        <v>84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77</v>
      </c>
      <c r="BK138" s="225">
        <f>ROUND(I138*H138,2)</f>
        <v>0</v>
      </c>
      <c r="BL138" s="18" t="s">
        <v>91</v>
      </c>
      <c r="BM138" s="224" t="s">
        <v>401</v>
      </c>
    </row>
    <row r="139" spans="1:47" s="2" customFormat="1" ht="12">
      <c r="A139" s="39"/>
      <c r="B139" s="40"/>
      <c r="C139" s="41"/>
      <c r="D139" s="226" t="s">
        <v>160</v>
      </c>
      <c r="E139" s="41"/>
      <c r="F139" s="227" t="s">
        <v>699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160</v>
      </c>
      <c r="AU139" s="18" t="s">
        <v>84</v>
      </c>
    </row>
    <row r="140" spans="1:63" s="12" customFormat="1" ht="25.9" customHeight="1">
      <c r="A140" s="12"/>
      <c r="B140" s="197"/>
      <c r="C140" s="198"/>
      <c r="D140" s="199" t="s">
        <v>72</v>
      </c>
      <c r="E140" s="200" t="s">
        <v>247</v>
      </c>
      <c r="F140" s="200" t="s">
        <v>248</v>
      </c>
      <c r="G140" s="198"/>
      <c r="H140" s="198"/>
      <c r="I140" s="201"/>
      <c r="J140" s="202">
        <f>BK140</f>
        <v>0</v>
      </c>
      <c r="K140" s="198"/>
      <c r="L140" s="203"/>
      <c r="M140" s="204"/>
      <c r="N140" s="205"/>
      <c r="O140" s="205"/>
      <c r="P140" s="206">
        <f>P141+P144+P159+P178+P201</f>
        <v>0</v>
      </c>
      <c r="Q140" s="205"/>
      <c r="R140" s="206">
        <f>R141+R144+R159+R178+R201</f>
        <v>0</v>
      </c>
      <c r="S140" s="205"/>
      <c r="T140" s="207">
        <f>T141+T144+T159+T178+T201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84</v>
      </c>
      <c r="AT140" s="209" t="s">
        <v>72</v>
      </c>
      <c r="AU140" s="209" t="s">
        <v>73</v>
      </c>
      <c r="AY140" s="208" t="s">
        <v>152</v>
      </c>
      <c r="BK140" s="210">
        <f>BK141+BK144+BK159+BK178+BK201</f>
        <v>0</v>
      </c>
    </row>
    <row r="141" spans="1:63" s="12" customFormat="1" ht="22.8" customHeight="1">
      <c r="A141" s="12"/>
      <c r="B141" s="197"/>
      <c r="C141" s="198"/>
      <c r="D141" s="199" t="s">
        <v>72</v>
      </c>
      <c r="E141" s="211" t="s">
        <v>249</v>
      </c>
      <c r="F141" s="211" t="s">
        <v>250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SUM(P142:P143)</f>
        <v>0</v>
      </c>
      <c r="Q141" s="205"/>
      <c r="R141" s="206">
        <f>SUM(R142:R143)</f>
        <v>0</v>
      </c>
      <c r="S141" s="205"/>
      <c r="T141" s="207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84</v>
      </c>
      <c r="AT141" s="209" t="s">
        <v>72</v>
      </c>
      <c r="AU141" s="209" t="s">
        <v>77</v>
      </c>
      <c r="AY141" s="208" t="s">
        <v>152</v>
      </c>
      <c r="BK141" s="210">
        <f>SUM(BK142:BK143)</f>
        <v>0</v>
      </c>
    </row>
    <row r="142" spans="1:65" s="2" customFormat="1" ht="16.5" customHeight="1">
      <c r="A142" s="39"/>
      <c r="B142" s="40"/>
      <c r="C142" s="213" t="s">
        <v>228</v>
      </c>
      <c r="D142" s="213" t="s">
        <v>154</v>
      </c>
      <c r="E142" s="214" t="s">
        <v>700</v>
      </c>
      <c r="F142" s="215" t="s">
        <v>701</v>
      </c>
      <c r="G142" s="216" t="s">
        <v>386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44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241</v>
      </c>
      <c r="AT142" s="224" t="s">
        <v>154</v>
      </c>
      <c r="AU142" s="224" t="s">
        <v>84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77</v>
      </c>
      <c r="BK142" s="225">
        <f>ROUND(I142*H142,2)</f>
        <v>0</v>
      </c>
      <c r="BL142" s="18" t="s">
        <v>241</v>
      </c>
      <c r="BM142" s="224" t="s">
        <v>414</v>
      </c>
    </row>
    <row r="143" spans="1:47" s="2" customFormat="1" ht="12">
      <c r="A143" s="39"/>
      <c r="B143" s="40"/>
      <c r="C143" s="41"/>
      <c r="D143" s="226" t="s">
        <v>160</v>
      </c>
      <c r="E143" s="41"/>
      <c r="F143" s="227" t="s">
        <v>701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160</v>
      </c>
      <c r="AU143" s="18" t="s">
        <v>84</v>
      </c>
    </row>
    <row r="144" spans="1:63" s="12" customFormat="1" ht="22.8" customHeight="1">
      <c r="A144" s="12"/>
      <c r="B144" s="197"/>
      <c r="C144" s="198"/>
      <c r="D144" s="199" t="s">
        <v>72</v>
      </c>
      <c r="E144" s="211" t="s">
        <v>399</v>
      </c>
      <c r="F144" s="211" t="s">
        <v>400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SUM(P145:P158)</f>
        <v>0</v>
      </c>
      <c r="Q144" s="205"/>
      <c r="R144" s="206">
        <f>SUM(R145:R158)</f>
        <v>0</v>
      </c>
      <c r="S144" s="205"/>
      <c r="T144" s="207">
        <f>SUM(T145:T158)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84</v>
      </c>
      <c r="AT144" s="209" t="s">
        <v>72</v>
      </c>
      <c r="AU144" s="209" t="s">
        <v>77</v>
      </c>
      <c r="AY144" s="208" t="s">
        <v>152</v>
      </c>
      <c r="BK144" s="210">
        <f>SUM(BK145:BK158)</f>
        <v>0</v>
      </c>
    </row>
    <row r="145" spans="1:65" s="2" customFormat="1" ht="16.5" customHeight="1">
      <c r="A145" s="39"/>
      <c r="B145" s="40"/>
      <c r="C145" s="213" t="s">
        <v>8</v>
      </c>
      <c r="D145" s="213" t="s">
        <v>154</v>
      </c>
      <c r="E145" s="214" t="s">
        <v>702</v>
      </c>
      <c r="F145" s="215" t="s">
        <v>703</v>
      </c>
      <c r="G145" s="216" t="s">
        <v>157</v>
      </c>
      <c r="H145" s="217">
        <v>22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44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241</v>
      </c>
      <c r="AT145" s="224" t="s">
        <v>154</v>
      </c>
      <c r="AU145" s="224" t="s">
        <v>84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77</v>
      </c>
      <c r="BK145" s="225">
        <f>ROUND(I145*H145,2)</f>
        <v>0</v>
      </c>
      <c r="BL145" s="18" t="s">
        <v>241</v>
      </c>
      <c r="BM145" s="224" t="s">
        <v>425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703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84</v>
      </c>
    </row>
    <row r="147" spans="1:51" s="13" customFormat="1" ht="12">
      <c r="A147" s="13"/>
      <c r="B147" s="233"/>
      <c r="C147" s="234"/>
      <c r="D147" s="226" t="s">
        <v>164</v>
      </c>
      <c r="E147" s="235" t="s">
        <v>19</v>
      </c>
      <c r="F147" s="236" t="s">
        <v>777</v>
      </c>
      <c r="G147" s="234"/>
      <c r="H147" s="237">
        <v>22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164</v>
      </c>
      <c r="AU147" s="243" t="s">
        <v>84</v>
      </c>
      <c r="AV147" s="13" t="s">
        <v>84</v>
      </c>
      <c r="AW147" s="13" t="s">
        <v>35</v>
      </c>
      <c r="AX147" s="13" t="s">
        <v>73</v>
      </c>
      <c r="AY147" s="243" t="s">
        <v>152</v>
      </c>
    </row>
    <row r="148" spans="1:51" s="14" customFormat="1" ht="12">
      <c r="A148" s="14"/>
      <c r="B148" s="254"/>
      <c r="C148" s="255"/>
      <c r="D148" s="226" t="s">
        <v>164</v>
      </c>
      <c r="E148" s="256" t="s">
        <v>19</v>
      </c>
      <c r="F148" s="257" t="s">
        <v>321</v>
      </c>
      <c r="G148" s="255"/>
      <c r="H148" s="258">
        <v>22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164</v>
      </c>
      <c r="AU148" s="264" t="s">
        <v>84</v>
      </c>
      <c r="AV148" s="14" t="s">
        <v>91</v>
      </c>
      <c r="AW148" s="14" t="s">
        <v>35</v>
      </c>
      <c r="AX148" s="14" t="s">
        <v>77</v>
      </c>
      <c r="AY148" s="264" t="s">
        <v>152</v>
      </c>
    </row>
    <row r="149" spans="1:65" s="2" customFormat="1" ht="16.5" customHeight="1">
      <c r="A149" s="39"/>
      <c r="B149" s="40"/>
      <c r="C149" s="213" t="s">
        <v>241</v>
      </c>
      <c r="D149" s="213" t="s">
        <v>154</v>
      </c>
      <c r="E149" s="214" t="s">
        <v>705</v>
      </c>
      <c r="F149" s="215" t="s">
        <v>706</v>
      </c>
      <c r="G149" s="216" t="s">
        <v>157</v>
      </c>
      <c r="H149" s="217">
        <v>22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44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241</v>
      </c>
      <c r="AT149" s="224" t="s">
        <v>154</v>
      </c>
      <c r="AU149" s="224" t="s">
        <v>84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77</v>
      </c>
      <c r="BK149" s="225">
        <f>ROUND(I149*H149,2)</f>
        <v>0</v>
      </c>
      <c r="BL149" s="18" t="s">
        <v>241</v>
      </c>
      <c r="BM149" s="224" t="s">
        <v>262</v>
      </c>
    </row>
    <row r="150" spans="1:47" s="2" customFormat="1" ht="12">
      <c r="A150" s="39"/>
      <c r="B150" s="40"/>
      <c r="C150" s="41"/>
      <c r="D150" s="226" t="s">
        <v>160</v>
      </c>
      <c r="E150" s="41"/>
      <c r="F150" s="227" t="s">
        <v>706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84</v>
      </c>
    </row>
    <row r="151" spans="1:65" s="2" customFormat="1" ht="16.5" customHeight="1">
      <c r="A151" s="39"/>
      <c r="B151" s="40"/>
      <c r="C151" s="213" t="s">
        <v>251</v>
      </c>
      <c r="D151" s="213" t="s">
        <v>154</v>
      </c>
      <c r="E151" s="214" t="s">
        <v>707</v>
      </c>
      <c r="F151" s="215" t="s">
        <v>708</v>
      </c>
      <c r="G151" s="216" t="s">
        <v>254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44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241</v>
      </c>
      <c r="AT151" s="224" t="s">
        <v>154</v>
      </c>
      <c r="AU151" s="224" t="s">
        <v>84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77</v>
      </c>
      <c r="BK151" s="225">
        <f>ROUND(I151*H151,2)</f>
        <v>0</v>
      </c>
      <c r="BL151" s="18" t="s">
        <v>241</v>
      </c>
      <c r="BM151" s="224" t="s">
        <v>451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708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84</v>
      </c>
    </row>
    <row r="153" spans="1:65" s="2" customFormat="1" ht="16.5" customHeight="1">
      <c r="A153" s="39"/>
      <c r="B153" s="40"/>
      <c r="C153" s="213" t="s">
        <v>258</v>
      </c>
      <c r="D153" s="213" t="s">
        <v>154</v>
      </c>
      <c r="E153" s="214" t="s">
        <v>709</v>
      </c>
      <c r="F153" s="215" t="s">
        <v>710</v>
      </c>
      <c r="G153" s="216" t="s">
        <v>157</v>
      </c>
      <c r="H153" s="217">
        <v>15.188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44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241</v>
      </c>
      <c r="AT153" s="224" t="s">
        <v>154</v>
      </c>
      <c r="AU153" s="224" t="s">
        <v>84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77</v>
      </c>
      <c r="BK153" s="225">
        <f>ROUND(I153*H153,2)</f>
        <v>0</v>
      </c>
      <c r="BL153" s="18" t="s">
        <v>241</v>
      </c>
      <c r="BM153" s="224" t="s">
        <v>456</v>
      </c>
    </row>
    <row r="154" spans="1:47" s="2" customFormat="1" ht="12">
      <c r="A154" s="39"/>
      <c r="B154" s="40"/>
      <c r="C154" s="41"/>
      <c r="D154" s="226" t="s">
        <v>160</v>
      </c>
      <c r="E154" s="41"/>
      <c r="F154" s="227" t="s">
        <v>710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160</v>
      </c>
      <c r="AU154" s="18" t="s">
        <v>84</v>
      </c>
    </row>
    <row r="155" spans="1:65" s="2" customFormat="1" ht="16.5" customHeight="1">
      <c r="A155" s="39"/>
      <c r="B155" s="40"/>
      <c r="C155" s="244" t="s">
        <v>265</v>
      </c>
      <c r="D155" s="244" t="s">
        <v>259</v>
      </c>
      <c r="E155" s="245" t="s">
        <v>712</v>
      </c>
      <c r="F155" s="246" t="s">
        <v>713</v>
      </c>
      <c r="G155" s="247" t="s">
        <v>157</v>
      </c>
      <c r="H155" s="248">
        <v>15.947</v>
      </c>
      <c r="I155" s="249"/>
      <c r="J155" s="250">
        <f>ROUND(I155*H155,2)</f>
        <v>0</v>
      </c>
      <c r="K155" s="246" t="s">
        <v>19</v>
      </c>
      <c r="L155" s="251"/>
      <c r="M155" s="252" t="s">
        <v>19</v>
      </c>
      <c r="N155" s="253" t="s">
        <v>44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262</v>
      </c>
      <c r="AT155" s="224" t="s">
        <v>259</v>
      </c>
      <c r="AU155" s="224" t="s">
        <v>84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77</v>
      </c>
      <c r="BK155" s="225">
        <f>ROUND(I155*H155,2)</f>
        <v>0</v>
      </c>
      <c r="BL155" s="18" t="s">
        <v>241</v>
      </c>
      <c r="BM155" s="224" t="s">
        <v>468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713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84</v>
      </c>
    </row>
    <row r="157" spans="1:65" s="2" customFormat="1" ht="16.5" customHeight="1">
      <c r="A157" s="39"/>
      <c r="B157" s="40"/>
      <c r="C157" s="213" t="s">
        <v>271</v>
      </c>
      <c r="D157" s="213" t="s">
        <v>154</v>
      </c>
      <c r="E157" s="214" t="s">
        <v>426</v>
      </c>
      <c r="F157" s="215" t="s">
        <v>427</v>
      </c>
      <c r="G157" s="216" t="s">
        <v>206</v>
      </c>
      <c r="H157" s="217">
        <v>1.087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44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241</v>
      </c>
      <c r="AT157" s="224" t="s">
        <v>154</v>
      </c>
      <c r="AU157" s="224" t="s">
        <v>84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77</v>
      </c>
      <c r="BK157" s="225">
        <f>ROUND(I157*H157,2)</f>
        <v>0</v>
      </c>
      <c r="BL157" s="18" t="s">
        <v>241</v>
      </c>
      <c r="BM157" s="224" t="s">
        <v>284</v>
      </c>
    </row>
    <row r="158" spans="1:47" s="2" customFormat="1" ht="12">
      <c r="A158" s="39"/>
      <c r="B158" s="40"/>
      <c r="C158" s="41"/>
      <c r="D158" s="226" t="s">
        <v>160</v>
      </c>
      <c r="E158" s="41"/>
      <c r="F158" s="227" t="s">
        <v>427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160</v>
      </c>
      <c r="AU158" s="18" t="s">
        <v>84</v>
      </c>
    </row>
    <row r="159" spans="1:63" s="12" customFormat="1" ht="22.8" customHeight="1">
      <c r="A159" s="12"/>
      <c r="B159" s="197"/>
      <c r="C159" s="198"/>
      <c r="D159" s="199" t="s">
        <v>72</v>
      </c>
      <c r="E159" s="211" t="s">
        <v>437</v>
      </c>
      <c r="F159" s="211" t="s">
        <v>438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SUM(P160:P177)</f>
        <v>0</v>
      </c>
      <c r="Q159" s="205"/>
      <c r="R159" s="206">
        <f>SUM(R160:R177)</f>
        <v>0</v>
      </c>
      <c r="S159" s="205"/>
      <c r="T159" s="207">
        <f>SUM(T160:T177)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84</v>
      </c>
      <c r="AT159" s="209" t="s">
        <v>72</v>
      </c>
      <c r="AU159" s="209" t="s">
        <v>77</v>
      </c>
      <c r="AY159" s="208" t="s">
        <v>152</v>
      </c>
      <c r="BK159" s="210">
        <f>SUM(BK160:BK177)</f>
        <v>0</v>
      </c>
    </row>
    <row r="160" spans="1:65" s="2" customFormat="1" ht="16.5" customHeight="1">
      <c r="A160" s="39"/>
      <c r="B160" s="40"/>
      <c r="C160" s="213" t="s">
        <v>7</v>
      </c>
      <c r="D160" s="213" t="s">
        <v>154</v>
      </c>
      <c r="E160" s="214" t="s">
        <v>778</v>
      </c>
      <c r="F160" s="215" t="s">
        <v>779</v>
      </c>
      <c r="G160" s="216" t="s">
        <v>157</v>
      </c>
      <c r="H160" s="217">
        <v>2.88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44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241</v>
      </c>
      <c r="AT160" s="224" t="s">
        <v>154</v>
      </c>
      <c r="AU160" s="224" t="s">
        <v>84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77</v>
      </c>
      <c r="BK160" s="225">
        <f>ROUND(I160*H160,2)</f>
        <v>0</v>
      </c>
      <c r="BL160" s="18" t="s">
        <v>241</v>
      </c>
      <c r="BM160" s="224" t="s">
        <v>296</v>
      </c>
    </row>
    <row r="161" spans="1:47" s="2" customFormat="1" ht="12">
      <c r="A161" s="39"/>
      <c r="B161" s="40"/>
      <c r="C161" s="41"/>
      <c r="D161" s="226" t="s">
        <v>160</v>
      </c>
      <c r="E161" s="41"/>
      <c r="F161" s="227" t="s">
        <v>779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160</v>
      </c>
      <c r="AU161" s="18" t="s">
        <v>84</v>
      </c>
    </row>
    <row r="162" spans="1:51" s="13" customFormat="1" ht="12">
      <c r="A162" s="13"/>
      <c r="B162" s="233"/>
      <c r="C162" s="234"/>
      <c r="D162" s="226" t="s">
        <v>164</v>
      </c>
      <c r="E162" s="235" t="s">
        <v>19</v>
      </c>
      <c r="F162" s="236" t="s">
        <v>780</v>
      </c>
      <c r="G162" s="234"/>
      <c r="H162" s="237">
        <v>2.88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164</v>
      </c>
      <c r="AU162" s="243" t="s">
        <v>84</v>
      </c>
      <c r="AV162" s="13" t="s">
        <v>84</v>
      </c>
      <c r="AW162" s="13" t="s">
        <v>35</v>
      </c>
      <c r="AX162" s="13" t="s">
        <v>73</v>
      </c>
      <c r="AY162" s="243" t="s">
        <v>152</v>
      </c>
    </row>
    <row r="163" spans="1:51" s="14" customFormat="1" ht="12">
      <c r="A163" s="14"/>
      <c r="B163" s="254"/>
      <c r="C163" s="255"/>
      <c r="D163" s="226" t="s">
        <v>164</v>
      </c>
      <c r="E163" s="256" t="s">
        <v>19</v>
      </c>
      <c r="F163" s="257" t="s">
        <v>321</v>
      </c>
      <c r="G163" s="255"/>
      <c r="H163" s="258">
        <v>2.88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4" t="s">
        <v>164</v>
      </c>
      <c r="AU163" s="264" t="s">
        <v>84</v>
      </c>
      <c r="AV163" s="14" t="s">
        <v>91</v>
      </c>
      <c r="AW163" s="14" t="s">
        <v>35</v>
      </c>
      <c r="AX163" s="14" t="s">
        <v>77</v>
      </c>
      <c r="AY163" s="264" t="s">
        <v>152</v>
      </c>
    </row>
    <row r="164" spans="1:65" s="2" customFormat="1" ht="16.5" customHeight="1">
      <c r="A164" s="39"/>
      <c r="B164" s="40"/>
      <c r="C164" s="244" t="s">
        <v>395</v>
      </c>
      <c r="D164" s="244" t="s">
        <v>259</v>
      </c>
      <c r="E164" s="245" t="s">
        <v>781</v>
      </c>
      <c r="F164" s="246" t="s">
        <v>782</v>
      </c>
      <c r="G164" s="247" t="s">
        <v>157</v>
      </c>
      <c r="H164" s="248">
        <v>2.88</v>
      </c>
      <c r="I164" s="249"/>
      <c r="J164" s="250">
        <f>ROUND(I164*H164,2)</f>
        <v>0</v>
      </c>
      <c r="K164" s="246" t="s">
        <v>19</v>
      </c>
      <c r="L164" s="251"/>
      <c r="M164" s="252" t="s">
        <v>19</v>
      </c>
      <c r="N164" s="253" t="s">
        <v>44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262</v>
      </c>
      <c r="AT164" s="224" t="s">
        <v>259</v>
      </c>
      <c r="AU164" s="224" t="s">
        <v>84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77</v>
      </c>
      <c r="BK164" s="225">
        <f>ROUND(I164*H164,2)</f>
        <v>0</v>
      </c>
      <c r="BL164" s="18" t="s">
        <v>241</v>
      </c>
      <c r="BM164" s="224" t="s">
        <v>308</v>
      </c>
    </row>
    <row r="165" spans="1:47" s="2" customFormat="1" ht="12">
      <c r="A165" s="39"/>
      <c r="B165" s="40"/>
      <c r="C165" s="41"/>
      <c r="D165" s="226" t="s">
        <v>160</v>
      </c>
      <c r="E165" s="41"/>
      <c r="F165" s="227" t="s">
        <v>782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160</v>
      </c>
      <c r="AU165" s="18" t="s">
        <v>84</v>
      </c>
    </row>
    <row r="166" spans="1:65" s="2" customFormat="1" ht="16.5" customHeight="1">
      <c r="A166" s="39"/>
      <c r="B166" s="40"/>
      <c r="C166" s="213" t="s">
        <v>397</v>
      </c>
      <c r="D166" s="213" t="s">
        <v>154</v>
      </c>
      <c r="E166" s="214" t="s">
        <v>714</v>
      </c>
      <c r="F166" s="215" t="s">
        <v>715</v>
      </c>
      <c r="G166" s="216" t="s">
        <v>254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44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241</v>
      </c>
      <c r="AT166" s="224" t="s">
        <v>154</v>
      </c>
      <c r="AU166" s="224" t="s">
        <v>84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77</v>
      </c>
      <c r="BK166" s="225">
        <f>ROUND(I166*H166,2)</f>
        <v>0</v>
      </c>
      <c r="BL166" s="18" t="s">
        <v>241</v>
      </c>
      <c r="BM166" s="224" t="s">
        <v>322</v>
      </c>
    </row>
    <row r="167" spans="1:47" s="2" customFormat="1" ht="12">
      <c r="A167" s="39"/>
      <c r="B167" s="40"/>
      <c r="C167" s="41"/>
      <c r="D167" s="226" t="s">
        <v>160</v>
      </c>
      <c r="E167" s="41"/>
      <c r="F167" s="227" t="s">
        <v>715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160</v>
      </c>
      <c r="AU167" s="18" t="s">
        <v>84</v>
      </c>
    </row>
    <row r="168" spans="1:65" s="2" customFormat="1" ht="24.15" customHeight="1">
      <c r="A168" s="39"/>
      <c r="B168" s="40"/>
      <c r="C168" s="244" t="s">
        <v>644</v>
      </c>
      <c r="D168" s="244" t="s">
        <v>259</v>
      </c>
      <c r="E168" s="245" t="s">
        <v>716</v>
      </c>
      <c r="F168" s="246" t="s">
        <v>717</v>
      </c>
      <c r="G168" s="247" t="s">
        <v>254</v>
      </c>
      <c r="H168" s="248">
        <v>1</v>
      </c>
      <c r="I168" s="249"/>
      <c r="J168" s="250">
        <f>ROUND(I168*H168,2)</f>
        <v>0</v>
      </c>
      <c r="K168" s="246" t="s">
        <v>19</v>
      </c>
      <c r="L168" s="251"/>
      <c r="M168" s="252" t="s">
        <v>19</v>
      </c>
      <c r="N168" s="253" t="s">
        <v>44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262</v>
      </c>
      <c r="AT168" s="224" t="s">
        <v>259</v>
      </c>
      <c r="AU168" s="224" t="s">
        <v>84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77</v>
      </c>
      <c r="BK168" s="225">
        <f>ROUND(I168*H168,2)</f>
        <v>0</v>
      </c>
      <c r="BL168" s="18" t="s">
        <v>241</v>
      </c>
      <c r="BM168" s="224" t="s">
        <v>339</v>
      </c>
    </row>
    <row r="169" spans="1:47" s="2" customFormat="1" ht="12">
      <c r="A169" s="39"/>
      <c r="B169" s="40"/>
      <c r="C169" s="41"/>
      <c r="D169" s="226" t="s">
        <v>160</v>
      </c>
      <c r="E169" s="41"/>
      <c r="F169" s="227" t="s">
        <v>717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160</v>
      </c>
      <c r="AU169" s="18" t="s">
        <v>84</v>
      </c>
    </row>
    <row r="170" spans="1:65" s="2" customFormat="1" ht="16.5" customHeight="1">
      <c r="A170" s="39"/>
      <c r="B170" s="40"/>
      <c r="C170" s="213" t="s">
        <v>646</v>
      </c>
      <c r="D170" s="213" t="s">
        <v>154</v>
      </c>
      <c r="E170" s="214" t="s">
        <v>718</v>
      </c>
      <c r="F170" s="215" t="s">
        <v>719</v>
      </c>
      <c r="G170" s="216" t="s">
        <v>254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44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241</v>
      </c>
      <c r="AT170" s="224" t="s">
        <v>154</v>
      </c>
      <c r="AU170" s="224" t="s">
        <v>84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77</v>
      </c>
      <c r="BK170" s="225">
        <f>ROUND(I170*H170,2)</f>
        <v>0</v>
      </c>
      <c r="BL170" s="18" t="s">
        <v>241</v>
      </c>
      <c r="BM170" s="224" t="s">
        <v>520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719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84</v>
      </c>
    </row>
    <row r="172" spans="1:65" s="2" customFormat="1" ht="21.75" customHeight="1">
      <c r="A172" s="39"/>
      <c r="B172" s="40"/>
      <c r="C172" s="244" t="s">
        <v>401</v>
      </c>
      <c r="D172" s="244" t="s">
        <v>259</v>
      </c>
      <c r="E172" s="245" t="s">
        <v>720</v>
      </c>
      <c r="F172" s="246" t="s">
        <v>721</v>
      </c>
      <c r="G172" s="247" t="s">
        <v>254</v>
      </c>
      <c r="H172" s="248">
        <v>1</v>
      </c>
      <c r="I172" s="249"/>
      <c r="J172" s="250">
        <f>ROUND(I172*H172,2)</f>
        <v>0</v>
      </c>
      <c r="K172" s="246" t="s">
        <v>19</v>
      </c>
      <c r="L172" s="251"/>
      <c r="M172" s="252" t="s">
        <v>19</v>
      </c>
      <c r="N172" s="253" t="s">
        <v>44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262</v>
      </c>
      <c r="AT172" s="224" t="s">
        <v>259</v>
      </c>
      <c r="AU172" s="224" t="s">
        <v>84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77</v>
      </c>
      <c r="BK172" s="225">
        <f>ROUND(I172*H172,2)</f>
        <v>0</v>
      </c>
      <c r="BL172" s="18" t="s">
        <v>241</v>
      </c>
      <c r="BM172" s="224" t="s">
        <v>524</v>
      </c>
    </row>
    <row r="173" spans="1:47" s="2" customFormat="1" ht="12">
      <c r="A173" s="39"/>
      <c r="B173" s="40"/>
      <c r="C173" s="41"/>
      <c r="D173" s="226" t="s">
        <v>160</v>
      </c>
      <c r="E173" s="41"/>
      <c r="F173" s="227" t="s">
        <v>721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84</v>
      </c>
    </row>
    <row r="174" spans="1:65" s="2" customFormat="1" ht="16.5" customHeight="1">
      <c r="A174" s="39"/>
      <c r="B174" s="40"/>
      <c r="C174" s="213" t="s">
        <v>408</v>
      </c>
      <c r="D174" s="213" t="s">
        <v>154</v>
      </c>
      <c r="E174" s="214" t="s">
        <v>722</v>
      </c>
      <c r="F174" s="215" t="s">
        <v>723</v>
      </c>
      <c r="G174" s="216" t="s">
        <v>254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44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241</v>
      </c>
      <c r="AT174" s="224" t="s">
        <v>154</v>
      </c>
      <c r="AU174" s="224" t="s">
        <v>84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77</v>
      </c>
      <c r="BK174" s="225">
        <f>ROUND(I174*H174,2)</f>
        <v>0</v>
      </c>
      <c r="BL174" s="18" t="s">
        <v>241</v>
      </c>
      <c r="BM174" s="224" t="s">
        <v>531</v>
      </c>
    </row>
    <row r="175" spans="1:47" s="2" customFormat="1" ht="12">
      <c r="A175" s="39"/>
      <c r="B175" s="40"/>
      <c r="C175" s="41"/>
      <c r="D175" s="226" t="s">
        <v>160</v>
      </c>
      <c r="E175" s="41"/>
      <c r="F175" s="227" t="s">
        <v>723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160</v>
      </c>
      <c r="AU175" s="18" t="s">
        <v>84</v>
      </c>
    </row>
    <row r="176" spans="1:65" s="2" customFormat="1" ht="16.5" customHeight="1">
      <c r="A176" s="39"/>
      <c r="B176" s="40"/>
      <c r="C176" s="213" t="s">
        <v>414</v>
      </c>
      <c r="D176" s="213" t="s">
        <v>154</v>
      </c>
      <c r="E176" s="214" t="s">
        <v>474</v>
      </c>
      <c r="F176" s="215" t="s">
        <v>724</v>
      </c>
      <c r="G176" s="216" t="s">
        <v>206</v>
      </c>
      <c r="H176" s="217">
        <v>0.141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44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241</v>
      </c>
      <c r="AT176" s="224" t="s">
        <v>154</v>
      </c>
      <c r="AU176" s="224" t="s">
        <v>84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77</v>
      </c>
      <c r="BK176" s="225">
        <f>ROUND(I176*H176,2)</f>
        <v>0</v>
      </c>
      <c r="BL176" s="18" t="s">
        <v>241</v>
      </c>
      <c r="BM176" s="224" t="s">
        <v>540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724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84</v>
      </c>
    </row>
    <row r="178" spans="1:63" s="12" customFormat="1" ht="22.8" customHeight="1">
      <c r="A178" s="12"/>
      <c r="B178" s="197"/>
      <c r="C178" s="198"/>
      <c r="D178" s="199" t="s">
        <v>72</v>
      </c>
      <c r="E178" s="211" t="s">
        <v>725</v>
      </c>
      <c r="F178" s="211" t="s">
        <v>726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SUM(P179:P200)</f>
        <v>0</v>
      </c>
      <c r="Q178" s="205"/>
      <c r="R178" s="206">
        <f>SUM(R179:R200)</f>
        <v>0</v>
      </c>
      <c r="S178" s="205"/>
      <c r="T178" s="207">
        <f>SUM(T179:T200)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84</v>
      </c>
      <c r="AT178" s="209" t="s">
        <v>72</v>
      </c>
      <c r="AU178" s="209" t="s">
        <v>77</v>
      </c>
      <c r="AY178" s="208" t="s">
        <v>152</v>
      </c>
      <c r="BK178" s="210">
        <f>SUM(BK179:BK200)</f>
        <v>0</v>
      </c>
    </row>
    <row r="179" spans="1:65" s="2" customFormat="1" ht="16.5" customHeight="1">
      <c r="A179" s="39"/>
      <c r="B179" s="40"/>
      <c r="C179" s="213" t="s">
        <v>419</v>
      </c>
      <c r="D179" s="213" t="s">
        <v>154</v>
      </c>
      <c r="E179" s="214" t="s">
        <v>727</v>
      </c>
      <c r="F179" s="215" t="s">
        <v>728</v>
      </c>
      <c r="G179" s="216" t="s">
        <v>157</v>
      </c>
      <c r="H179" s="217">
        <v>15.188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44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241</v>
      </c>
      <c r="AT179" s="224" t="s">
        <v>154</v>
      </c>
      <c r="AU179" s="224" t="s">
        <v>84</v>
      </c>
      <c r="AY179" s="18" t="s">
        <v>152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77</v>
      </c>
      <c r="BK179" s="225">
        <f>ROUND(I179*H179,2)</f>
        <v>0</v>
      </c>
      <c r="BL179" s="18" t="s">
        <v>241</v>
      </c>
      <c r="BM179" s="224" t="s">
        <v>544</v>
      </c>
    </row>
    <row r="180" spans="1:47" s="2" customFormat="1" ht="12">
      <c r="A180" s="39"/>
      <c r="B180" s="40"/>
      <c r="C180" s="41"/>
      <c r="D180" s="226" t="s">
        <v>160</v>
      </c>
      <c r="E180" s="41"/>
      <c r="F180" s="227" t="s">
        <v>728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160</v>
      </c>
      <c r="AU180" s="18" t="s">
        <v>84</v>
      </c>
    </row>
    <row r="181" spans="1:65" s="2" customFormat="1" ht="16.5" customHeight="1">
      <c r="A181" s="39"/>
      <c r="B181" s="40"/>
      <c r="C181" s="213" t="s">
        <v>425</v>
      </c>
      <c r="D181" s="213" t="s">
        <v>154</v>
      </c>
      <c r="E181" s="214" t="s">
        <v>730</v>
      </c>
      <c r="F181" s="215" t="s">
        <v>731</v>
      </c>
      <c r="G181" s="216" t="s">
        <v>157</v>
      </c>
      <c r="H181" s="217">
        <v>15.188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44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241</v>
      </c>
      <c r="AT181" s="224" t="s">
        <v>154</v>
      </c>
      <c r="AU181" s="224" t="s">
        <v>84</v>
      </c>
      <c r="AY181" s="18" t="s">
        <v>152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77</v>
      </c>
      <c r="BK181" s="225">
        <f>ROUND(I181*H181,2)</f>
        <v>0</v>
      </c>
      <c r="BL181" s="18" t="s">
        <v>241</v>
      </c>
      <c r="BM181" s="224" t="s">
        <v>749</v>
      </c>
    </row>
    <row r="182" spans="1:47" s="2" customFormat="1" ht="12">
      <c r="A182" s="39"/>
      <c r="B182" s="40"/>
      <c r="C182" s="41"/>
      <c r="D182" s="226" t="s">
        <v>160</v>
      </c>
      <c r="E182" s="41"/>
      <c r="F182" s="227" t="s">
        <v>731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160</v>
      </c>
      <c r="AU182" s="18" t="s">
        <v>84</v>
      </c>
    </row>
    <row r="183" spans="1:65" s="2" customFormat="1" ht="16.5" customHeight="1">
      <c r="A183" s="39"/>
      <c r="B183" s="40"/>
      <c r="C183" s="213" t="s">
        <v>431</v>
      </c>
      <c r="D183" s="213" t="s">
        <v>154</v>
      </c>
      <c r="E183" s="214" t="s">
        <v>732</v>
      </c>
      <c r="F183" s="215" t="s">
        <v>733</v>
      </c>
      <c r="G183" s="216" t="s">
        <v>157</v>
      </c>
      <c r="H183" s="217">
        <v>15.188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44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241</v>
      </c>
      <c r="AT183" s="224" t="s">
        <v>154</v>
      </c>
      <c r="AU183" s="224" t="s">
        <v>84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77</v>
      </c>
      <c r="BK183" s="225">
        <f>ROUND(I183*H183,2)</f>
        <v>0</v>
      </c>
      <c r="BL183" s="18" t="s">
        <v>241</v>
      </c>
      <c r="BM183" s="224" t="s">
        <v>752</v>
      </c>
    </row>
    <row r="184" spans="1:47" s="2" customFormat="1" ht="12">
      <c r="A184" s="39"/>
      <c r="B184" s="40"/>
      <c r="C184" s="41"/>
      <c r="D184" s="226" t="s">
        <v>160</v>
      </c>
      <c r="E184" s="41"/>
      <c r="F184" s="227" t="s">
        <v>733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160</v>
      </c>
      <c r="AU184" s="18" t="s">
        <v>84</v>
      </c>
    </row>
    <row r="185" spans="1:65" s="2" customFormat="1" ht="16.5" customHeight="1">
      <c r="A185" s="39"/>
      <c r="B185" s="40"/>
      <c r="C185" s="213" t="s">
        <v>262</v>
      </c>
      <c r="D185" s="213" t="s">
        <v>154</v>
      </c>
      <c r="E185" s="214" t="s">
        <v>734</v>
      </c>
      <c r="F185" s="215" t="s">
        <v>735</v>
      </c>
      <c r="G185" s="216" t="s">
        <v>157</v>
      </c>
      <c r="H185" s="217">
        <v>15.188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44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241</v>
      </c>
      <c r="AT185" s="224" t="s">
        <v>154</v>
      </c>
      <c r="AU185" s="224" t="s">
        <v>84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77</v>
      </c>
      <c r="BK185" s="225">
        <f>ROUND(I185*H185,2)</f>
        <v>0</v>
      </c>
      <c r="BL185" s="18" t="s">
        <v>241</v>
      </c>
      <c r="BM185" s="224" t="s">
        <v>756</v>
      </c>
    </row>
    <row r="186" spans="1:47" s="2" customFormat="1" ht="12">
      <c r="A186" s="39"/>
      <c r="B186" s="40"/>
      <c r="C186" s="41"/>
      <c r="D186" s="226" t="s">
        <v>160</v>
      </c>
      <c r="E186" s="41"/>
      <c r="F186" s="227" t="s">
        <v>735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160</v>
      </c>
      <c r="AU186" s="18" t="s">
        <v>84</v>
      </c>
    </row>
    <row r="187" spans="1:65" s="2" customFormat="1" ht="16.5" customHeight="1">
      <c r="A187" s="39"/>
      <c r="B187" s="40"/>
      <c r="C187" s="213" t="s">
        <v>445</v>
      </c>
      <c r="D187" s="213" t="s">
        <v>154</v>
      </c>
      <c r="E187" s="214" t="s">
        <v>736</v>
      </c>
      <c r="F187" s="215" t="s">
        <v>737</v>
      </c>
      <c r="G187" s="216" t="s">
        <v>157</v>
      </c>
      <c r="H187" s="217">
        <v>15.188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44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241</v>
      </c>
      <c r="AT187" s="224" t="s">
        <v>154</v>
      </c>
      <c r="AU187" s="224" t="s">
        <v>84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77</v>
      </c>
      <c r="BK187" s="225">
        <f>ROUND(I187*H187,2)</f>
        <v>0</v>
      </c>
      <c r="BL187" s="18" t="s">
        <v>241</v>
      </c>
      <c r="BM187" s="224" t="s">
        <v>759</v>
      </c>
    </row>
    <row r="188" spans="1:47" s="2" customFormat="1" ht="12">
      <c r="A188" s="39"/>
      <c r="B188" s="40"/>
      <c r="C188" s="41"/>
      <c r="D188" s="226" t="s">
        <v>160</v>
      </c>
      <c r="E188" s="41"/>
      <c r="F188" s="227" t="s">
        <v>737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160</v>
      </c>
      <c r="AU188" s="18" t="s">
        <v>84</v>
      </c>
    </row>
    <row r="189" spans="1:65" s="2" customFormat="1" ht="24.15" customHeight="1">
      <c r="A189" s="39"/>
      <c r="B189" s="40"/>
      <c r="C189" s="244" t="s">
        <v>451</v>
      </c>
      <c r="D189" s="244" t="s">
        <v>259</v>
      </c>
      <c r="E189" s="245" t="s">
        <v>738</v>
      </c>
      <c r="F189" s="246" t="s">
        <v>739</v>
      </c>
      <c r="G189" s="247" t="s">
        <v>157</v>
      </c>
      <c r="H189" s="248">
        <v>16.707</v>
      </c>
      <c r="I189" s="249"/>
      <c r="J189" s="250">
        <f>ROUND(I189*H189,2)</f>
        <v>0</v>
      </c>
      <c r="K189" s="246" t="s">
        <v>19</v>
      </c>
      <c r="L189" s="251"/>
      <c r="M189" s="252" t="s">
        <v>19</v>
      </c>
      <c r="N189" s="253" t="s">
        <v>44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262</v>
      </c>
      <c r="AT189" s="224" t="s">
        <v>259</v>
      </c>
      <c r="AU189" s="224" t="s">
        <v>84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77</v>
      </c>
      <c r="BK189" s="225">
        <f>ROUND(I189*H189,2)</f>
        <v>0</v>
      </c>
      <c r="BL189" s="18" t="s">
        <v>241</v>
      </c>
      <c r="BM189" s="224" t="s">
        <v>783</v>
      </c>
    </row>
    <row r="190" spans="1:47" s="2" customFormat="1" ht="12">
      <c r="A190" s="39"/>
      <c r="B190" s="40"/>
      <c r="C190" s="41"/>
      <c r="D190" s="226" t="s">
        <v>160</v>
      </c>
      <c r="E190" s="41"/>
      <c r="F190" s="227" t="s">
        <v>739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160</v>
      </c>
      <c r="AU190" s="18" t="s">
        <v>84</v>
      </c>
    </row>
    <row r="191" spans="1:65" s="2" customFormat="1" ht="16.5" customHeight="1">
      <c r="A191" s="39"/>
      <c r="B191" s="40"/>
      <c r="C191" s="213" t="s">
        <v>784</v>
      </c>
      <c r="D191" s="213" t="s">
        <v>154</v>
      </c>
      <c r="E191" s="214" t="s">
        <v>740</v>
      </c>
      <c r="F191" s="215" t="s">
        <v>741</v>
      </c>
      <c r="G191" s="216" t="s">
        <v>742</v>
      </c>
      <c r="H191" s="217">
        <v>22.15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44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241</v>
      </c>
      <c r="AT191" s="224" t="s">
        <v>154</v>
      </c>
      <c r="AU191" s="224" t="s">
        <v>84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77</v>
      </c>
      <c r="BK191" s="225">
        <f>ROUND(I191*H191,2)</f>
        <v>0</v>
      </c>
      <c r="BL191" s="18" t="s">
        <v>241</v>
      </c>
      <c r="BM191" s="224" t="s">
        <v>785</v>
      </c>
    </row>
    <row r="192" spans="1:47" s="2" customFormat="1" ht="12">
      <c r="A192" s="39"/>
      <c r="B192" s="40"/>
      <c r="C192" s="41"/>
      <c r="D192" s="226" t="s">
        <v>160</v>
      </c>
      <c r="E192" s="41"/>
      <c r="F192" s="227" t="s">
        <v>741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160</v>
      </c>
      <c r="AU192" s="18" t="s">
        <v>84</v>
      </c>
    </row>
    <row r="193" spans="1:51" s="13" customFormat="1" ht="12">
      <c r="A193" s="13"/>
      <c r="B193" s="233"/>
      <c r="C193" s="234"/>
      <c r="D193" s="226" t="s">
        <v>164</v>
      </c>
      <c r="E193" s="235" t="s">
        <v>19</v>
      </c>
      <c r="F193" s="236" t="s">
        <v>786</v>
      </c>
      <c r="G193" s="234"/>
      <c r="H193" s="237">
        <v>22.15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164</v>
      </c>
      <c r="AU193" s="243" t="s">
        <v>84</v>
      </c>
      <c r="AV193" s="13" t="s">
        <v>84</v>
      </c>
      <c r="AW193" s="13" t="s">
        <v>35</v>
      </c>
      <c r="AX193" s="13" t="s">
        <v>73</v>
      </c>
      <c r="AY193" s="243" t="s">
        <v>152</v>
      </c>
    </row>
    <row r="194" spans="1:51" s="14" customFormat="1" ht="12">
      <c r="A194" s="14"/>
      <c r="B194" s="254"/>
      <c r="C194" s="255"/>
      <c r="D194" s="226" t="s">
        <v>164</v>
      </c>
      <c r="E194" s="256" t="s">
        <v>19</v>
      </c>
      <c r="F194" s="257" t="s">
        <v>321</v>
      </c>
      <c r="G194" s="255"/>
      <c r="H194" s="258">
        <v>22.15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164</v>
      </c>
      <c r="AU194" s="264" t="s">
        <v>84</v>
      </c>
      <c r="AV194" s="14" t="s">
        <v>91</v>
      </c>
      <c r="AW194" s="14" t="s">
        <v>35</v>
      </c>
      <c r="AX194" s="14" t="s">
        <v>77</v>
      </c>
      <c r="AY194" s="264" t="s">
        <v>152</v>
      </c>
    </row>
    <row r="195" spans="1:65" s="2" customFormat="1" ht="16.5" customHeight="1">
      <c r="A195" s="39"/>
      <c r="B195" s="40"/>
      <c r="C195" s="244" t="s">
        <v>456</v>
      </c>
      <c r="D195" s="244" t="s">
        <v>259</v>
      </c>
      <c r="E195" s="245" t="s">
        <v>744</v>
      </c>
      <c r="F195" s="246" t="s">
        <v>745</v>
      </c>
      <c r="G195" s="247" t="s">
        <v>742</v>
      </c>
      <c r="H195" s="248">
        <v>24.365</v>
      </c>
      <c r="I195" s="249"/>
      <c r="J195" s="250">
        <f>ROUND(I195*H195,2)</f>
        <v>0</v>
      </c>
      <c r="K195" s="246" t="s">
        <v>19</v>
      </c>
      <c r="L195" s="251"/>
      <c r="M195" s="252" t="s">
        <v>19</v>
      </c>
      <c r="N195" s="253" t="s">
        <v>44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262</v>
      </c>
      <c r="AT195" s="224" t="s">
        <v>259</v>
      </c>
      <c r="AU195" s="224" t="s">
        <v>84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77</v>
      </c>
      <c r="BK195" s="225">
        <f>ROUND(I195*H195,2)</f>
        <v>0</v>
      </c>
      <c r="BL195" s="18" t="s">
        <v>241</v>
      </c>
      <c r="BM195" s="224" t="s">
        <v>787</v>
      </c>
    </row>
    <row r="196" spans="1:47" s="2" customFormat="1" ht="12">
      <c r="A196" s="39"/>
      <c r="B196" s="40"/>
      <c r="C196" s="41"/>
      <c r="D196" s="226" t="s">
        <v>160</v>
      </c>
      <c r="E196" s="41"/>
      <c r="F196" s="227" t="s">
        <v>745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160</v>
      </c>
      <c r="AU196" s="18" t="s">
        <v>84</v>
      </c>
    </row>
    <row r="197" spans="1:51" s="13" customFormat="1" ht="12">
      <c r="A197" s="13"/>
      <c r="B197" s="233"/>
      <c r="C197" s="234"/>
      <c r="D197" s="226" t="s">
        <v>164</v>
      </c>
      <c r="E197" s="235" t="s">
        <v>19</v>
      </c>
      <c r="F197" s="236" t="s">
        <v>788</v>
      </c>
      <c r="G197" s="234"/>
      <c r="H197" s="237">
        <v>24.365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164</v>
      </c>
      <c r="AU197" s="243" t="s">
        <v>84</v>
      </c>
      <c r="AV197" s="13" t="s">
        <v>84</v>
      </c>
      <c r="AW197" s="13" t="s">
        <v>35</v>
      </c>
      <c r="AX197" s="13" t="s">
        <v>73</v>
      </c>
      <c r="AY197" s="243" t="s">
        <v>152</v>
      </c>
    </row>
    <row r="198" spans="1:51" s="14" customFormat="1" ht="12">
      <c r="A198" s="14"/>
      <c r="B198" s="254"/>
      <c r="C198" s="255"/>
      <c r="D198" s="226" t="s">
        <v>164</v>
      </c>
      <c r="E198" s="256" t="s">
        <v>19</v>
      </c>
      <c r="F198" s="257" t="s">
        <v>321</v>
      </c>
      <c r="G198" s="255"/>
      <c r="H198" s="258">
        <v>24.365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164</v>
      </c>
      <c r="AU198" s="264" t="s">
        <v>84</v>
      </c>
      <c r="AV198" s="14" t="s">
        <v>91</v>
      </c>
      <c r="AW198" s="14" t="s">
        <v>35</v>
      </c>
      <c r="AX198" s="14" t="s">
        <v>77</v>
      </c>
      <c r="AY198" s="264" t="s">
        <v>152</v>
      </c>
    </row>
    <row r="199" spans="1:65" s="2" customFormat="1" ht="16.5" customHeight="1">
      <c r="A199" s="39"/>
      <c r="B199" s="40"/>
      <c r="C199" s="213" t="s">
        <v>462</v>
      </c>
      <c r="D199" s="213" t="s">
        <v>154</v>
      </c>
      <c r="E199" s="214" t="s">
        <v>747</v>
      </c>
      <c r="F199" s="215" t="s">
        <v>748</v>
      </c>
      <c r="G199" s="216" t="s">
        <v>206</v>
      </c>
      <c r="H199" s="217">
        <v>0.113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44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241</v>
      </c>
      <c r="AT199" s="224" t="s">
        <v>154</v>
      </c>
      <c r="AU199" s="224" t="s">
        <v>84</v>
      </c>
      <c r="AY199" s="18" t="s">
        <v>152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77</v>
      </c>
      <c r="BK199" s="225">
        <f>ROUND(I199*H199,2)</f>
        <v>0</v>
      </c>
      <c r="BL199" s="18" t="s">
        <v>241</v>
      </c>
      <c r="BM199" s="224" t="s">
        <v>789</v>
      </c>
    </row>
    <row r="200" spans="1:47" s="2" customFormat="1" ht="12">
      <c r="A200" s="39"/>
      <c r="B200" s="40"/>
      <c r="C200" s="41"/>
      <c r="D200" s="226" t="s">
        <v>160</v>
      </c>
      <c r="E200" s="41"/>
      <c r="F200" s="227" t="s">
        <v>748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160</v>
      </c>
      <c r="AU200" s="18" t="s">
        <v>84</v>
      </c>
    </row>
    <row r="201" spans="1:63" s="12" customFormat="1" ht="22.8" customHeight="1">
      <c r="A201" s="12"/>
      <c r="B201" s="197"/>
      <c r="C201" s="198"/>
      <c r="D201" s="199" t="s">
        <v>72</v>
      </c>
      <c r="E201" s="211" t="s">
        <v>288</v>
      </c>
      <c r="F201" s="211" t="s">
        <v>289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SUM(P202:P211)</f>
        <v>0</v>
      </c>
      <c r="Q201" s="205"/>
      <c r="R201" s="206">
        <f>SUM(R202:R211)</f>
        <v>0</v>
      </c>
      <c r="S201" s="205"/>
      <c r="T201" s="207">
        <f>SUM(T202:T211)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84</v>
      </c>
      <c r="AT201" s="209" t="s">
        <v>72</v>
      </c>
      <c r="AU201" s="209" t="s">
        <v>77</v>
      </c>
      <c r="AY201" s="208" t="s">
        <v>152</v>
      </c>
      <c r="BK201" s="210">
        <f>SUM(BK202:BK211)</f>
        <v>0</v>
      </c>
    </row>
    <row r="202" spans="1:65" s="2" customFormat="1" ht="16.5" customHeight="1">
      <c r="A202" s="39"/>
      <c r="B202" s="40"/>
      <c r="C202" s="213" t="s">
        <v>468</v>
      </c>
      <c r="D202" s="213" t="s">
        <v>154</v>
      </c>
      <c r="E202" s="214" t="s">
        <v>750</v>
      </c>
      <c r="F202" s="215" t="s">
        <v>751</v>
      </c>
      <c r="G202" s="216" t="s">
        <v>157</v>
      </c>
      <c r="H202" s="217">
        <v>18.846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44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241</v>
      </c>
      <c r="AT202" s="224" t="s">
        <v>154</v>
      </c>
      <c r="AU202" s="224" t="s">
        <v>84</v>
      </c>
      <c r="AY202" s="18" t="s">
        <v>152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77</v>
      </c>
      <c r="BK202" s="225">
        <f>ROUND(I202*H202,2)</f>
        <v>0</v>
      </c>
      <c r="BL202" s="18" t="s">
        <v>241</v>
      </c>
      <c r="BM202" s="224" t="s">
        <v>790</v>
      </c>
    </row>
    <row r="203" spans="1:47" s="2" customFormat="1" ht="12">
      <c r="A203" s="39"/>
      <c r="B203" s="40"/>
      <c r="C203" s="41"/>
      <c r="D203" s="226" t="s">
        <v>160</v>
      </c>
      <c r="E203" s="41"/>
      <c r="F203" s="227" t="s">
        <v>751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160</v>
      </c>
      <c r="AU203" s="18" t="s">
        <v>84</v>
      </c>
    </row>
    <row r="204" spans="1:51" s="13" customFormat="1" ht="12">
      <c r="A204" s="13"/>
      <c r="B204" s="233"/>
      <c r="C204" s="234"/>
      <c r="D204" s="226" t="s">
        <v>164</v>
      </c>
      <c r="E204" s="235" t="s">
        <v>19</v>
      </c>
      <c r="F204" s="236" t="s">
        <v>791</v>
      </c>
      <c r="G204" s="234"/>
      <c r="H204" s="237">
        <v>18.846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164</v>
      </c>
      <c r="AU204" s="243" t="s">
        <v>84</v>
      </c>
      <c r="AV204" s="13" t="s">
        <v>84</v>
      </c>
      <c r="AW204" s="13" t="s">
        <v>35</v>
      </c>
      <c r="AX204" s="13" t="s">
        <v>73</v>
      </c>
      <c r="AY204" s="243" t="s">
        <v>152</v>
      </c>
    </row>
    <row r="205" spans="1:51" s="14" customFormat="1" ht="12">
      <c r="A205" s="14"/>
      <c r="B205" s="254"/>
      <c r="C205" s="255"/>
      <c r="D205" s="226" t="s">
        <v>164</v>
      </c>
      <c r="E205" s="256" t="s">
        <v>19</v>
      </c>
      <c r="F205" s="257" t="s">
        <v>321</v>
      </c>
      <c r="G205" s="255"/>
      <c r="H205" s="258">
        <v>18.846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4" t="s">
        <v>164</v>
      </c>
      <c r="AU205" s="264" t="s">
        <v>84</v>
      </c>
      <c r="AV205" s="14" t="s">
        <v>91</v>
      </c>
      <c r="AW205" s="14" t="s">
        <v>35</v>
      </c>
      <c r="AX205" s="14" t="s">
        <v>77</v>
      </c>
      <c r="AY205" s="264" t="s">
        <v>152</v>
      </c>
    </row>
    <row r="206" spans="1:65" s="2" customFormat="1" ht="16.5" customHeight="1">
      <c r="A206" s="39"/>
      <c r="B206" s="40"/>
      <c r="C206" s="213" t="s">
        <v>278</v>
      </c>
      <c r="D206" s="213" t="s">
        <v>154</v>
      </c>
      <c r="E206" s="214" t="s">
        <v>754</v>
      </c>
      <c r="F206" s="215" t="s">
        <v>755</v>
      </c>
      <c r="G206" s="216" t="s">
        <v>157</v>
      </c>
      <c r="H206" s="217">
        <v>18.846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44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241</v>
      </c>
      <c r="AT206" s="224" t="s">
        <v>154</v>
      </c>
      <c r="AU206" s="224" t="s">
        <v>84</v>
      </c>
      <c r="AY206" s="18" t="s">
        <v>152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77</v>
      </c>
      <c r="BK206" s="225">
        <f>ROUND(I206*H206,2)</f>
        <v>0</v>
      </c>
      <c r="BL206" s="18" t="s">
        <v>241</v>
      </c>
      <c r="BM206" s="224" t="s">
        <v>792</v>
      </c>
    </row>
    <row r="207" spans="1:47" s="2" customFormat="1" ht="12">
      <c r="A207" s="39"/>
      <c r="B207" s="40"/>
      <c r="C207" s="41"/>
      <c r="D207" s="226" t="s">
        <v>160</v>
      </c>
      <c r="E207" s="41"/>
      <c r="F207" s="227" t="s">
        <v>755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160</v>
      </c>
      <c r="AU207" s="18" t="s">
        <v>84</v>
      </c>
    </row>
    <row r="208" spans="1:65" s="2" customFormat="1" ht="21.75" customHeight="1">
      <c r="A208" s="39"/>
      <c r="B208" s="40"/>
      <c r="C208" s="213" t="s">
        <v>284</v>
      </c>
      <c r="D208" s="213" t="s">
        <v>154</v>
      </c>
      <c r="E208" s="214" t="s">
        <v>757</v>
      </c>
      <c r="F208" s="215" t="s">
        <v>758</v>
      </c>
      <c r="G208" s="216" t="s">
        <v>157</v>
      </c>
      <c r="H208" s="217">
        <v>62.846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44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241</v>
      </c>
      <c r="AT208" s="224" t="s">
        <v>154</v>
      </c>
      <c r="AU208" s="224" t="s">
        <v>84</v>
      </c>
      <c r="AY208" s="18" t="s">
        <v>152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77</v>
      </c>
      <c r="BK208" s="225">
        <f>ROUND(I208*H208,2)</f>
        <v>0</v>
      </c>
      <c r="BL208" s="18" t="s">
        <v>241</v>
      </c>
      <c r="BM208" s="224" t="s">
        <v>793</v>
      </c>
    </row>
    <row r="209" spans="1:47" s="2" customFormat="1" ht="12">
      <c r="A209" s="39"/>
      <c r="B209" s="40"/>
      <c r="C209" s="41"/>
      <c r="D209" s="226" t="s">
        <v>160</v>
      </c>
      <c r="E209" s="41"/>
      <c r="F209" s="227" t="s">
        <v>758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160</v>
      </c>
      <c r="AU209" s="18" t="s">
        <v>84</v>
      </c>
    </row>
    <row r="210" spans="1:51" s="13" customFormat="1" ht="12">
      <c r="A210" s="13"/>
      <c r="B210" s="233"/>
      <c r="C210" s="234"/>
      <c r="D210" s="226" t="s">
        <v>164</v>
      </c>
      <c r="E210" s="235" t="s">
        <v>19</v>
      </c>
      <c r="F210" s="236" t="s">
        <v>794</v>
      </c>
      <c r="G210" s="234"/>
      <c r="H210" s="237">
        <v>62.846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164</v>
      </c>
      <c r="AU210" s="243" t="s">
        <v>84</v>
      </c>
      <c r="AV210" s="13" t="s">
        <v>84</v>
      </c>
      <c r="AW210" s="13" t="s">
        <v>35</v>
      </c>
      <c r="AX210" s="13" t="s">
        <v>73</v>
      </c>
      <c r="AY210" s="243" t="s">
        <v>152</v>
      </c>
    </row>
    <row r="211" spans="1:51" s="14" customFormat="1" ht="12">
      <c r="A211" s="14"/>
      <c r="B211" s="254"/>
      <c r="C211" s="255"/>
      <c r="D211" s="226" t="s">
        <v>164</v>
      </c>
      <c r="E211" s="256" t="s">
        <v>19</v>
      </c>
      <c r="F211" s="257" t="s">
        <v>321</v>
      </c>
      <c r="G211" s="255"/>
      <c r="H211" s="258">
        <v>62.846</v>
      </c>
      <c r="I211" s="259"/>
      <c r="J211" s="255"/>
      <c r="K211" s="255"/>
      <c r="L211" s="260"/>
      <c r="M211" s="269"/>
      <c r="N211" s="270"/>
      <c r="O211" s="270"/>
      <c r="P211" s="270"/>
      <c r="Q211" s="270"/>
      <c r="R211" s="270"/>
      <c r="S211" s="270"/>
      <c r="T211" s="27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164</v>
      </c>
      <c r="AU211" s="264" t="s">
        <v>84</v>
      </c>
      <c r="AV211" s="14" t="s">
        <v>91</v>
      </c>
      <c r="AW211" s="14" t="s">
        <v>35</v>
      </c>
      <c r="AX211" s="14" t="s">
        <v>77</v>
      </c>
      <c r="AY211" s="264" t="s">
        <v>152</v>
      </c>
    </row>
    <row r="212" spans="1:31" s="2" customFormat="1" ht="6.95" customHeight="1">
      <c r="A212" s="39"/>
      <c r="B212" s="60"/>
      <c r="C212" s="61"/>
      <c r="D212" s="61"/>
      <c r="E212" s="61"/>
      <c r="F212" s="61"/>
      <c r="G212" s="61"/>
      <c r="H212" s="61"/>
      <c r="I212" s="61"/>
      <c r="J212" s="61"/>
      <c r="K212" s="61"/>
      <c r="L212" s="45"/>
      <c r="M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</sheetData>
  <sheetProtection password="CC35" sheet="1" objects="1" scenarios="1" formatColumns="0" formatRows="0" autoFilter="0"/>
  <autoFilter ref="C95:K2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117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795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34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>70631808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Čtyřlístek</v>
      </c>
      <c r="F17" s="39"/>
      <c r="G17" s="39"/>
      <c r="H17" s="39"/>
      <c r="I17" s="143" t="s">
        <v>29</v>
      </c>
      <c r="J17" s="134" t="str">
        <f>IF('Rekapitulace stavby'!AN11="","",'Rekapitulace stavby'!AN11)</f>
        <v>CZ70631808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ROUND((SUM(BE98:BE246)),2)</f>
        <v>0</v>
      </c>
      <c r="G35" s="39"/>
      <c r="H35" s="39"/>
      <c r="I35" s="158">
        <v>0.21</v>
      </c>
      <c r="J35" s="157">
        <f>ROUND(((SUM(BE98:BE246))*I35),2)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ROUND((SUM(BF98:BF246)),2)</f>
        <v>0</v>
      </c>
      <c r="G36" s="39"/>
      <c r="H36" s="39"/>
      <c r="I36" s="158">
        <v>0.15</v>
      </c>
      <c r="J36" s="157">
        <f>ROUND(((SUM(BF98:BF246))*I36),2)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ROUND((SUM(BG98:BG246)),2)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ROUND((SUM(BH98:BH246)),2)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ROUND((SUM(BI98:BI246)),2)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7 - Stavební úpravy jídelny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124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125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126</v>
      </c>
      <c r="E66" s="183"/>
      <c r="F66" s="183"/>
      <c r="G66" s="183"/>
      <c r="H66" s="183"/>
      <c r="I66" s="183"/>
      <c r="J66" s="184">
        <f>J115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127</v>
      </c>
      <c r="E67" s="183"/>
      <c r="F67" s="183"/>
      <c r="G67" s="183"/>
      <c r="H67" s="183"/>
      <c r="I67" s="183"/>
      <c r="J67" s="184">
        <f>J124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128</v>
      </c>
      <c r="E68" s="183"/>
      <c r="F68" s="183"/>
      <c r="G68" s="183"/>
      <c r="H68" s="183"/>
      <c r="I68" s="183"/>
      <c r="J68" s="184">
        <f>J135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129</v>
      </c>
      <c r="E69" s="178"/>
      <c r="F69" s="178"/>
      <c r="G69" s="178"/>
      <c r="H69" s="178"/>
      <c r="I69" s="178"/>
      <c r="J69" s="179">
        <f>J138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354</v>
      </c>
      <c r="E70" s="183"/>
      <c r="F70" s="183"/>
      <c r="G70" s="183"/>
      <c r="H70" s="183"/>
      <c r="I70" s="183"/>
      <c r="J70" s="184">
        <f>J139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130</v>
      </c>
      <c r="E71" s="183"/>
      <c r="F71" s="183"/>
      <c r="G71" s="183"/>
      <c r="H71" s="183"/>
      <c r="I71" s="183"/>
      <c r="J71" s="184">
        <f>J142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355</v>
      </c>
      <c r="E72" s="183"/>
      <c r="F72" s="183"/>
      <c r="G72" s="183"/>
      <c r="H72" s="183"/>
      <c r="I72" s="183"/>
      <c r="J72" s="184">
        <f>J145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356</v>
      </c>
      <c r="E73" s="183"/>
      <c r="F73" s="183"/>
      <c r="G73" s="183"/>
      <c r="H73" s="183"/>
      <c r="I73" s="183"/>
      <c r="J73" s="184">
        <f>J174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686</v>
      </c>
      <c r="E74" s="183"/>
      <c r="F74" s="183"/>
      <c r="G74" s="183"/>
      <c r="H74" s="183"/>
      <c r="I74" s="183"/>
      <c r="J74" s="184">
        <f>J198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796</v>
      </c>
      <c r="E75" s="183"/>
      <c r="F75" s="183"/>
      <c r="G75" s="183"/>
      <c r="H75" s="183"/>
      <c r="I75" s="183"/>
      <c r="J75" s="184">
        <f>J215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132</v>
      </c>
      <c r="E76" s="183"/>
      <c r="F76" s="183"/>
      <c r="G76" s="183"/>
      <c r="H76" s="183"/>
      <c r="I76" s="183"/>
      <c r="J76" s="184">
        <f>J232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137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70" t="str">
        <f>E7</f>
        <v>Čtyřlístek- udržovací práce DBS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116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117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118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7 - Stavební úpravy jídelny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 xml:space="preserve"> </v>
      </c>
      <c r="G92" s="41"/>
      <c r="H92" s="41"/>
      <c r="I92" s="33" t="s">
        <v>23</v>
      </c>
      <c r="J92" s="73" t="str">
        <f>IF(J14="","",J14)</f>
        <v>19. 11. 2021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Čtyřlístek</v>
      </c>
      <c r="G94" s="41"/>
      <c r="H94" s="41"/>
      <c r="I94" s="33" t="s">
        <v>33</v>
      </c>
      <c r="J94" s="37" t="str">
        <f>E23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33" t="s">
        <v>36</v>
      </c>
      <c r="J95" s="37" t="str">
        <f>E26</f>
        <v xml:space="preserve"> 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138</v>
      </c>
      <c r="D97" s="189" t="s">
        <v>58</v>
      </c>
      <c r="E97" s="189" t="s">
        <v>54</v>
      </c>
      <c r="F97" s="189" t="s">
        <v>55</v>
      </c>
      <c r="G97" s="189" t="s">
        <v>139</v>
      </c>
      <c r="H97" s="189" t="s">
        <v>140</v>
      </c>
      <c r="I97" s="189" t="s">
        <v>141</v>
      </c>
      <c r="J97" s="189" t="s">
        <v>122</v>
      </c>
      <c r="K97" s="190" t="s">
        <v>142</v>
      </c>
      <c r="L97" s="191"/>
      <c r="M97" s="93" t="s">
        <v>19</v>
      </c>
      <c r="N97" s="94" t="s">
        <v>43</v>
      </c>
      <c r="O97" s="94" t="s">
        <v>143</v>
      </c>
      <c r="P97" s="94" t="s">
        <v>144</v>
      </c>
      <c r="Q97" s="94" t="s">
        <v>145</v>
      </c>
      <c r="R97" s="94" t="s">
        <v>146</v>
      </c>
      <c r="S97" s="94" t="s">
        <v>147</v>
      </c>
      <c r="T97" s="95" t="s">
        <v>148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149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P99+P138</f>
        <v>0</v>
      </c>
      <c r="Q98" s="97"/>
      <c r="R98" s="194">
        <f>R99+R138</f>
        <v>0</v>
      </c>
      <c r="S98" s="97"/>
      <c r="T98" s="195">
        <f>T99+T138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72</v>
      </c>
      <c r="AU98" s="18" t="s">
        <v>123</v>
      </c>
      <c r="BK98" s="196">
        <f>BK99+BK138</f>
        <v>0</v>
      </c>
    </row>
    <row r="99" spans="1:63" s="12" customFormat="1" ht="25.9" customHeight="1">
      <c r="A99" s="12"/>
      <c r="B99" s="197"/>
      <c r="C99" s="198"/>
      <c r="D99" s="199" t="s">
        <v>72</v>
      </c>
      <c r="E99" s="200" t="s">
        <v>150</v>
      </c>
      <c r="F99" s="200" t="s">
        <v>151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P100+P115+P124+P135</f>
        <v>0</v>
      </c>
      <c r="Q99" s="205"/>
      <c r="R99" s="206">
        <f>R100+R115+R124+R135</f>
        <v>0</v>
      </c>
      <c r="S99" s="205"/>
      <c r="T99" s="207">
        <f>T100+T115+T124+T135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77</v>
      </c>
      <c r="AT99" s="209" t="s">
        <v>72</v>
      </c>
      <c r="AU99" s="209" t="s">
        <v>73</v>
      </c>
      <c r="AY99" s="208" t="s">
        <v>152</v>
      </c>
      <c r="BK99" s="210">
        <f>BK100+BK115+BK124+BK135</f>
        <v>0</v>
      </c>
    </row>
    <row r="100" spans="1:63" s="12" customFormat="1" ht="22.8" customHeight="1">
      <c r="A100" s="12"/>
      <c r="B100" s="197"/>
      <c r="C100" s="198"/>
      <c r="D100" s="199" t="s">
        <v>72</v>
      </c>
      <c r="E100" s="211" t="s">
        <v>97</v>
      </c>
      <c r="F100" s="211" t="s">
        <v>153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SUM(P101:P114)</f>
        <v>0</v>
      </c>
      <c r="Q100" s="205"/>
      <c r="R100" s="206">
        <f>SUM(R101:R114)</f>
        <v>0</v>
      </c>
      <c r="S100" s="205"/>
      <c r="T100" s="207">
        <f>SUM(T101:T114)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77</v>
      </c>
      <c r="AT100" s="209" t="s">
        <v>72</v>
      </c>
      <c r="AU100" s="209" t="s">
        <v>77</v>
      </c>
      <c r="AY100" s="208" t="s">
        <v>152</v>
      </c>
      <c r="BK100" s="210">
        <f>SUM(BK101:BK114)</f>
        <v>0</v>
      </c>
    </row>
    <row r="101" spans="1:65" s="2" customFormat="1" ht="16.5" customHeight="1">
      <c r="A101" s="39"/>
      <c r="B101" s="40"/>
      <c r="C101" s="213" t="s">
        <v>77</v>
      </c>
      <c r="D101" s="213" t="s">
        <v>154</v>
      </c>
      <c r="E101" s="214" t="s">
        <v>797</v>
      </c>
      <c r="F101" s="215" t="s">
        <v>798</v>
      </c>
      <c r="G101" s="216" t="s">
        <v>157</v>
      </c>
      <c r="H101" s="217">
        <v>75.19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91</v>
      </c>
      <c r="AT101" s="224" t="s">
        <v>154</v>
      </c>
      <c r="AU101" s="224" t="s">
        <v>84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84</v>
      </c>
      <c r="BK101" s="225">
        <f>ROUND(I101*H101,2)</f>
        <v>0</v>
      </c>
      <c r="BL101" s="18" t="s">
        <v>91</v>
      </c>
      <c r="BM101" s="224" t="s">
        <v>84</v>
      </c>
    </row>
    <row r="102" spans="1:47" s="2" customFormat="1" ht="12">
      <c r="A102" s="39"/>
      <c r="B102" s="40"/>
      <c r="C102" s="41"/>
      <c r="D102" s="226" t="s">
        <v>160</v>
      </c>
      <c r="E102" s="41"/>
      <c r="F102" s="227" t="s">
        <v>798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160</v>
      </c>
      <c r="AU102" s="18" t="s">
        <v>84</v>
      </c>
    </row>
    <row r="103" spans="1:65" s="2" customFormat="1" ht="16.5" customHeight="1">
      <c r="A103" s="39"/>
      <c r="B103" s="40"/>
      <c r="C103" s="213" t="s">
        <v>84</v>
      </c>
      <c r="D103" s="213" t="s">
        <v>154</v>
      </c>
      <c r="E103" s="214" t="s">
        <v>799</v>
      </c>
      <c r="F103" s="215" t="s">
        <v>800</v>
      </c>
      <c r="G103" s="216" t="s">
        <v>157</v>
      </c>
      <c r="H103" s="217">
        <v>12.16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</v>
      </c>
      <c r="AT103" s="224" t="s">
        <v>154</v>
      </c>
      <c r="AU103" s="224" t="s">
        <v>84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84</v>
      </c>
      <c r="BK103" s="225">
        <f>ROUND(I103*H103,2)</f>
        <v>0</v>
      </c>
      <c r="BL103" s="18" t="s">
        <v>91</v>
      </c>
      <c r="BM103" s="224" t="s">
        <v>91</v>
      </c>
    </row>
    <row r="104" spans="1:47" s="2" customFormat="1" ht="12">
      <c r="A104" s="39"/>
      <c r="B104" s="40"/>
      <c r="C104" s="41"/>
      <c r="D104" s="226" t="s">
        <v>160</v>
      </c>
      <c r="E104" s="41"/>
      <c r="F104" s="227" t="s">
        <v>800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160</v>
      </c>
      <c r="AU104" s="18" t="s">
        <v>84</v>
      </c>
    </row>
    <row r="105" spans="1:51" s="13" customFormat="1" ht="12">
      <c r="A105" s="13"/>
      <c r="B105" s="233"/>
      <c r="C105" s="234"/>
      <c r="D105" s="226" t="s">
        <v>164</v>
      </c>
      <c r="E105" s="235" t="s">
        <v>19</v>
      </c>
      <c r="F105" s="236" t="s">
        <v>801</v>
      </c>
      <c r="G105" s="234"/>
      <c r="H105" s="237">
        <v>12.16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164</v>
      </c>
      <c r="AU105" s="243" t="s">
        <v>84</v>
      </c>
      <c r="AV105" s="13" t="s">
        <v>84</v>
      </c>
      <c r="AW105" s="13" t="s">
        <v>35</v>
      </c>
      <c r="AX105" s="13" t="s">
        <v>73</v>
      </c>
      <c r="AY105" s="243" t="s">
        <v>152</v>
      </c>
    </row>
    <row r="106" spans="1:51" s="14" customFormat="1" ht="12">
      <c r="A106" s="14"/>
      <c r="B106" s="254"/>
      <c r="C106" s="255"/>
      <c r="D106" s="226" t="s">
        <v>164</v>
      </c>
      <c r="E106" s="256" t="s">
        <v>19</v>
      </c>
      <c r="F106" s="257" t="s">
        <v>321</v>
      </c>
      <c r="G106" s="255"/>
      <c r="H106" s="258">
        <v>12.16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4" t="s">
        <v>164</v>
      </c>
      <c r="AU106" s="264" t="s">
        <v>84</v>
      </c>
      <c r="AV106" s="14" t="s">
        <v>91</v>
      </c>
      <c r="AW106" s="14" t="s">
        <v>35</v>
      </c>
      <c r="AX106" s="14" t="s">
        <v>77</v>
      </c>
      <c r="AY106" s="264" t="s">
        <v>152</v>
      </c>
    </row>
    <row r="107" spans="1:65" s="2" customFormat="1" ht="16.5" customHeight="1">
      <c r="A107" s="39"/>
      <c r="B107" s="40"/>
      <c r="C107" s="213" t="s">
        <v>88</v>
      </c>
      <c r="D107" s="213" t="s">
        <v>154</v>
      </c>
      <c r="E107" s="214" t="s">
        <v>166</v>
      </c>
      <c r="F107" s="215" t="s">
        <v>167</v>
      </c>
      <c r="G107" s="216" t="s">
        <v>157</v>
      </c>
      <c r="H107" s="217">
        <v>18.82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91</v>
      </c>
      <c r="AT107" s="224" t="s">
        <v>154</v>
      </c>
      <c r="AU107" s="224" t="s">
        <v>84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84</v>
      </c>
      <c r="BK107" s="225">
        <f>ROUND(I107*H107,2)</f>
        <v>0</v>
      </c>
      <c r="BL107" s="18" t="s">
        <v>91</v>
      </c>
      <c r="BM107" s="224" t="s">
        <v>97</v>
      </c>
    </row>
    <row r="108" spans="1:47" s="2" customFormat="1" ht="12">
      <c r="A108" s="39"/>
      <c r="B108" s="40"/>
      <c r="C108" s="41"/>
      <c r="D108" s="226" t="s">
        <v>160</v>
      </c>
      <c r="E108" s="41"/>
      <c r="F108" s="227" t="s">
        <v>167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160</v>
      </c>
      <c r="AU108" s="18" t="s">
        <v>84</v>
      </c>
    </row>
    <row r="109" spans="1:51" s="13" customFormat="1" ht="12">
      <c r="A109" s="13"/>
      <c r="B109" s="233"/>
      <c r="C109" s="234"/>
      <c r="D109" s="226" t="s">
        <v>164</v>
      </c>
      <c r="E109" s="235" t="s">
        <v>19</v>
      </c>
      <c r="F109" s="236" t="s">
        <v>802</v>
      </c>
      <c r="G109" s="234"/>
      <c r="H109" s="237">
        <v>18.82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164</v>
      </c>
      <c r="AU109" s="243" t="s">
        <v>84</v>
      </c>
      <c r="AV109" s="13" t="s">
        <v>84</v>
      </c>
      <c r="AW109" s="13" t="s">
        <v>35</v>
      </c>
      <c r="AX109" s="13" t="s">
        <v>73</v>
      </c>
      <c r="AY109" s="243" t="s">
        <v>152</v>
      </c>
    </row>
    <row r="110" spans="1:51" s="14" customFormat="1" ht="12">
      <c r="A110" s="14"/>
      <c r="B110" s="254"/>
      <c r="C110" s="255"/>
      <c r="D110" s="226" t="s">
        <v>164</v>
      </c>
      <c r="E110" s="256" t="s">
        <v>19</v>
      </c>
      <c r="F110" s="257" t="s">
        <v>321</v>
      </c>
      <c r="G110" s="255"/>
      <c r="H110" s="258">
        <v>18.82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4" t="s">
        <v>164</v>
      </c>
      <c r="AU110" s="264" t="s">
        <v>84</v>
      </c>
      <c r="AV110" s="14" t="s">
        <v>91</v>
      </c>
      <c r="AW110" s="14" t="s">
        <v>35</v>
      </c>
      <c r="AX110" s="14" t="s">
        <v>77</v>
      </c>
      <c r="AY110" s="264" t="s">
        <v>152</v>
      </c>
    </row>
    <row r="111" spans="1:65" s="2" customFormat="1" ht="16.5" customHeight="1">
      <c r="A111" s="39"/>
      <c r="B111" s="40"/>
      <c r="C111" s="213" t="s">
        <v>91</v>
      </c>
      <c r="D111" s="213" t="s">
        <v>154</v>
      </c>
      <c r="E111" s="214" t="s">
        <v>803</v>
      </c>
      <c r="F111" s="215" t="s">
        <v>804</v>
      </c>
      <c r="G111" s="216" t="s">
        <v>157</v>
      </c>
      <c r="H111" s="217">
        <v>56.37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91</v>
      </c>
      <c r="AT111" s="224" t="s">
        <v>154</v>
      </c>
      <c r="AU111" s="224" t="s">
        <v>84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84</v>
      </c>
      <c r="BK111" s="225">
        <f>ROUND(I111*H111,2)</f>
        <v>0</v>
      </c>
      <c r="BL111" s="18" t="s">
        <v>91</v>
      </c>
      <c r="BM111" s="224" t="s">
        <v>624</v>
      </c>
    </row>
    <row r="112" spans="1:47" s="2" customFormat="1" ht="12">
      <c r="A112" s="39"/>
      <c r="B112" s="40"/>
      <c r="C112" s="41"/>
      <c r="D112" s="226" t="s">
        <v>160</v>
      </c>
      <c r="E112" s="41"/>
      <c r="F112" s="227" t="s">
        <v>804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160</v>
      </c>
      <c r="AU112" s="18" t="s">
        <v>84</v>
      </c>
    </row>
    <row r="113" spans="1:51" s="13" customFormat="1" ht="12">
      <c r="A113" s="13"/>
      <c r="B113" s="233"/>
      <c r="C113" s="234"/>
      <c r="D113" s="226" t="s">
        <v>164</v>
      </c>
      <c r="E113" s="235" t="s">
        <v>19</v>
      </c>
      <c r="F113" s="236" t="s">
        <v>805</v>
      </c>
      <c r="G113" s="234"/>
      <c r="H113" s="237">
        <v>56.37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164</v>
      </c>
      <c r="AU113" s="243" t="s">
        <v>84</v>
      </c>
      <c r="AV113" s="13" t="s">
        <v>84</v>
      </c>
      <c r="AW113" s="13" t="s">
        <v>35</v>
      </c>
      <c r="AX113" s="13" t="s">
        <v>73</v>
      </c>
      <c r="AY113" s="243" t="s">
        <v>152</v>
      </c>
    </row>
    <row r="114" spans="1:51" s="14" customFormat="1" ht="12">
      <c r="A114" s="14"/>
      <c r="B114" s="254"/>
      <c r="C114" s="255"/>
      <c r="D114" s="226" t="s">
        <v>164</v>
      </c>
      <c r="E114" s="256" t="s">
        <v>19</v>
      </c>
      <c r="F114" s="257" t="s">
        <v>321</v>
      </c>
      <c r="G114" s="255"/>
      <c r="H114" s="258">
        <v>56.37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164</v>
      </c>
      <c r="AU114" s="264" t="s">
        <v>84</v>
      </c>
      <c r="AV114" s="14" t="s">
        <v>91</v>
      </c>
      <c r="AW114" s="14" t="s">
        <v>35</v>
      </c>
      <c r="AX114" s="14" t="s">
        <v>77</v>
      </c>
      <c r="AY114" s="264" t="s">
        <v>152</v>
      </c>
    </row>
    <row r="115" spans="1:63" s="12" customFormat="1" ht="22.8" customHeight="1">
      <c r="A115" s="12"/>
      <c r="B115" s="197"/>
      <c r="C115" s="198"/>
      <c r="D115" s="199" t="s">
        <v>72</v>
      </c>
      <c r="E115" s="211" t="s">
        <v>188</v>
      </c>
      <c r="F115" s="211" t="s">
        <v>189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SUM(P116:P123)</f>
        <v>0</v>
      </c>
      <c r="Q115" s="205"/>
      <c r="R115" s="206">
        <f>SUM(R116:R123)</f>
        <v>0</v>
      </c>
      <c r="S115" s="205"/>
      <c r="T115" s="207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77</v>
      </c>
      <c r="AT115" s="209" t="s">
        <v>72</v>
      </c>
      <c r="AU115" s="209" t="s">
        <v>77</v>
      </c>
      <c r="AY115" s="208" t="s">
        <v>152</v>
      </c>
      <c r="BK115" s="210">
        <f>SUM(BK116:BK123)</f>
        <v>0</v>
      </c>
    </row>
    <row r="116" spans="1:65" s="2" customFormat="1" ht="21.75" customHeight="1">
      <c r="A116" s="39"/>
      <c r="B116" s="40"/>
      <c r="C116" s="213" t="s">
        <v>94</v>
      </c>
      <c r="D116" s="213" t="s">
        <v>154</v>
      </c>
      <c r="E116" s="214" t="s">
        <v>190</v>
      </c>
      <c r="F116" s="215" t="s">
        <v>191</v>
      </c>
      <c r="G116" s="216" t="s">
        <v>157</v>
      </c>
      <c r="H116" s="217">
        <v>60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91</v>
      </c>
      <c r="AT116" s="224" t="s">
        <v>154</v>
      </c>
      <c r="AU116" s="224" t="s">
        <v>84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84</v>
      </c>
      <c r="BK116" s="225">
        <f>ROUND(I116*H116,2)</f>
        <v>0</v>
      </c>
      <c r="BL116" s="18" t="s">
        <v>91</v>
      </c>
      <c r="BM116" s="224" t="s">
        <v>203</v>
      </c>
    </row>
    <row r="117" spans="1:47" s="2" customFormat="1" ht="12">
      <c r="A117" s="39"/>
      <c r="B117" s="40"/>
      <c r="C117" s="41"/>
      <c r="D117" s="226" t="s">
        <v>160</v>
      </c>
      <c r="E117" s="41"/>
      <c r="F117" s="227" t="s">
        <v>191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160</v>
      </c>
      <c r="AU117" s="18" t="s">
        <v>84</v>
      </c>
    </row>
    <row r="118" spans="1:65" s="2" customFormat="1" ht="16.5" customHeight="1">
      <c r="A118" s="39"/>
      <c r="B118" s="40"/>
      <c r="C118" s="213" t="s">
        <v>97</v>
      </c>
      <c r="D118" s="213" t="s">
        <v>154</v>
      </c>
      <c r="E118" s="214" t="s">
        <v>687</v>
      </c>
      <c r="F118" s="215" t="s">
        <v>688</v>
      </c>
      <c r="G118" s="216" t="s">
        <v>157</v>
      </c>
      <c r="H118" s="217">
        <v>135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91</v>
      </c>
      <c r="AT118" s="224" t="s">
        <v>154</v>
      </c>
      <c r="AU118" s="224" t="s">
        <v>84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84</v>
      </c>
      <c r="BK118" s="225">
        <f>ROUND(I118*H118,2)</f>
        <v>0</v>
      </c>
      <c r="BL118" s="18" t="s">
        <v>91</v>
      </c>
      <c r="BM118" s="224" t="s">
        <v>216</v>
      </c>
    </row>
    <row r="119" spans="1:47" s="2" customFormat="1" ht="12">
      <c r="A119" s="39"/>
      <c r="B119" s="40"/>
      <c r="C119" s="41"/>
      <c r="D119" s="226" t="s">
        <v>160</v>
      </c>
      <c r="E119" s="41"/>
      <c r="F119" s="227" t="s">
        <v>688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160</v>
      </c>
      <c r="AU119" s="18" t="s">
        <v>84</v>
      </c>
    </row>
    <row r="120" spans="1:65" s="2" customFormat="1" ht="16.5" customHeight="1">
      <c r="A120" s="39"/>
      <c r="B120" s="40"/>
      <c r="C120" s="213" t="s">
        <v>100</v>
      </c>
      <c r="D120" s="213" t="s">
        <v>154</v>
      </c>
      <c r="E120" s="214" t="s">
        <v>689</v>
      </c>
      <c r="F120" s="215" t="s">
        <v>690</v>
      </c>
      <c r="G120" s="216" t="s">
        <v>157</v>
      </c>
      <c r="H120" s="217">
        <v>61.335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91</v>
      </c>
      <c r="AT120" s="224" t="s">
        <v>154</v>
      </c>
      <c r="AU120" s="224" t="s">
        <v>84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84</v>
      </c>
      <c r="BK120" s="225">
        <f>ROUND(I120*H120,2)</f>
        <v>0</v>
      </c>
      <c r="BL120" s="18" t="s">
        <v>91</v>
      </c>
      <c r="BM120" s="224" t="s">
        <v>228</v>
      </c>
    </row>
    <row r="121" spans="1:47" s="2" customFormat="1" ht="12">
      <c r="A121" s="39"/>
      <c r="B121" s="40"/>
      <c r="C121" s="41"/>
      <c r="D121" s="226" t="s">
        <v>160</v>
      </c>
      <c r="E121" s="41"/>
      <c r="F121" s="227" t="s">
        <v>690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160</v>
      </c>
      <c r="AU121" s="18" t="s">
        <v>84</v>
      </c>
    </row>
    <row r="122" spans="1:51" s="13" customFormat="1" ht="12">
      <c r="A122" s="13"/>
      <c r="B122" s="233"/>
      <c r="C122" s="234"/>
      <c r="D122" s="226" t="s">
        <v>164</v>
      </c>
      <c r="E122" s="235" t="s">
        <v>19</v>
      </c>
      <c r="F122" s="236" t="s">
        <v>806</v>
      </c>
      <c r="G122" s="234"/>
      <c r="H122" s="237">
        <v>61.335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164</v>
      </c>
      <c r="AU122" s="243" t="s">
        <v>84</v>
      </c>
      <c r="AV122" s="13" t="s">
        <v>84</v>
      </c>
      <c r="AW122" s="13" t="s">
        <v>35</v>
      </c>
      <c r="AX122" s="13" t="s">
        <v>73</v>
      </c>
      <c r="AY122" s="243" t="s">
        <v>152</v>
      </c>
    </row>
    <row r="123" spans="1:51" s="14" customFormat="1" ht="12">
      <c r="A123" s="14"/>
      <c r="B123" s="254"/>
      <c r="C123" s="255"/>
      <c r="D123" s="226" t="s">
        <v>164</v>
      </c>
      <c r="E123" s="256" t="s">
        <v>19</v>
      </c>
      <c r="F123" s="257" t="s">
        <v>321</v>
      </c>
      <c r="G123" s="255"/>
      <c r="H123" s="258">
        <v>61.335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4" t="s">
        <v>164</v>
      </c>
      <c r="AU123" s="264" t="s">
        <v>84</v>
      </c>
      <c r="AV123" s="14" t="s">
        <v>91</v>
      </c>
      <c r="AW123" s="14" t="s">
        <v>35</v>
      </c>
      <c r="AX123" s="14" t="s">
        <v>77</v>
      </c>
      <c r="AY123" s="264" t="s">
        <v>152</v>
      </c>
    </row>
    <row r="124" spans="1:63" s="12" customFormat="1" ht="22.8" customHeight="1">
      <c r="A124" s="12"/>
      <c r="B124" s="197"/>
      <c r="C124" s="198"/>
      <c r="D124" s="199" t="s">
        <v>72</v>
      </c>
      <c r="E124" s="211" t="s">
        <v>201</v>
      </c>
      <c r="F124" s="211" t="s">
        <v>202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SUM(P125:P134)</f>
        <v>0</v>
      </c>
      <c r="Q124" s="205"/>
      <c r="R124" s="206">
        <f>SUM(R125:R134)</f>
        <v>0</v>
      </c>
      <c r="S124" s="205"/>
      <c r="T124" s="207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77</v>
      </c>
      <c r="AT124" s="209" t="s">
        <v>72</v>
      </c>
      <c r="AU124" s="209" t="s">
        <v>77</v>
      </c>
      <c r="AY124" s="208" t="s">
        <v>152</v>
      </c>
      <c r="BK124" s="210">
        <f>SUM(BK125:BK134)</f>
        <v>0</v>
      </c>
    </row>
    <row r="125" spans="1:65" s="2" customFormat="1" ht="16.5" customHeight="1">
      <c r="A125" s="39"/>
      <c r="B125" s="40"/>
      <c r="C125" s="213" t="s">
        <v>624</v>
      </c>
      <c r="D125" s="213" t="s">
        <v>154</v>
      </c>
      <c r="E125" s="214" t="s">
        <v>692</v>
      </c>
      <c r="F125" s="215" t="s">
        <v>693</v>
      </c>
      <c r="G125" s="216" t="s">
        <v>206</v>
      </c>
      <c r="H125" s="217">
        <v>5.112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</v>
      </c>
      <c r="AT125" s="224" t="s">
        <v>154</v>
      </c>
      <c r="AU125" s="224" t="s">
        <v>84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84</v>
      </c>
      <c r="BK125" s="225">
        <f>ROUND(I125*H125,2)</f>
        <v>0</v>
      </c>
      <c r="BL125" s="18" t="s">
        <v>91</v>
      </c>
      <c r="BM125" s="224" t="s">
        <v>241</v>
      </c>
    </row>
    <row r="126" spans="1:47" s="2" customFormat="1" ht="12">
      <c r="A126" s="39"/>
      <c r="B126" s="40"/>
      <c r="C126" s="41"/>
      <c r="D126" s="226" t="s">
        <v>160</v>
      </c>
      <c r="E126" s="41"/>
      <c r="F126" s="227" t="s">
        <v>693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160</v>
      </c>
      <c r="AU126" s="18" t="s">
        <v>84</v>
      </c>
    </row>
    <row r="127" spans="1:65" s="2" customFormat="1" ht="16.5" customHeight="1">
      <c r="A127" s="39"/>
      <c r="B127" s="40"/>
      <c r="C127" s="213" t="s">
        <v>188</v>
      </c>
      <c r="D127" s="213" t="s">
        <v>154</v>
      </c>
      <c r="E127" s="214" t="s">
        <v>223</v>
      </c>
      <c r="F127" s="215" t="s">
        <v>224</v>
      </c>
      <c r="G127" s="216" t="s">
        <v>206</v>
      </c>
      <c r="H127" s="217">
        <v>5.112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84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258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224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84</v>
      </c>
    </row>
    <row r="129" spans="1:65" s="2" customFormat="1" ht="16.5" customHeight="1">
      <c r="A129" s="39"/>
      <c r="B129" s="40"/>
      <c r="C129" s="213" t="s">
        <v>203</v>
      </c>
      <c r="D129" s="213" t="s">
        <v>154</v>
      </c>
      <c r="E129" s="214" t="s">
        <v>229</v>
      </c>
      <c r="F129" s="215" t="s">
        <v>230</v>
      </c>
      <c r="G129" s="216" t="s">
        <v>206</v>
      </c>
      <c r="H129" s="217">
        <v>46.008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84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271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230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84</v>
      </c>
    </row>
    <row r="131" spans="1:51" s="13" customFormat="1" ht="12">
      <c r="A131" s="13"/>
      <c r="B131" s="233"/>
      <c r="C131" s="234"/>
      <c r="D131" s="226" t="s">
        <v>164</v>
      </c>
      <c r="E131" s="235" t="s">
        <v>19</v>
      </c>
      <c r="F131" s="236" t="s">
        <v>807</v>
      </c>
      <c r="G131" s="234"/>
      <c r="H131" s="237">
        <v>46.008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164</v>
      </c>
      <c r="AU131" s="243" t="s">
        <v>84</v>
      </c>
      <c r="AV131" s="13" t="s">
        <v>84</v>
      </c>
      <c r="AW131" s="13" t="s">
        <v>35</v>
      </c>
      <c r="AX131" s="13" t="s">
        <v>73</v>
      </c>
      <c r="AY131" s="243" t="s">
        <v>152</v>
      </c>
    </row>
    <row r="132" spans="1:51" s="14" customFormat="1" ht="12">
      <c r="A132" s="14"/>
      <c r="B132" s="254"/>
      <c r="C132" s="255"/>
      <c r="D132" s="226" t="s">
        <v>164</v>
      </c>
      <c r="E132" s="256" t="s">
        <v>19</v>
      </c>
      <c r="F132" s="257" t="s">
        <v>321</v>
      </c>
      <c r="G132" s="255"/>
      <c r="H132" s="258">
        <v>46.008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164</v>
      </c>
      <c r="AU132" s="264" t="s">
        <v>84</v>
      </c>
      <c r="AV132" s="14" t="s">
        <v>91</v>
      </c>
      <c r="AW132" s="14" t="s">
        <v>35</v>
      </c>
      <c r="AX132" s="14" t="s">
        <v>77</v>
      </c>
      <c r="AY132" s="264" t="s">
        <v>152</v>
      </c>
    </row>
    <row r="133" spans="1:65" s="2" customFormat="1" ht="24.15" customHeight="1">
      <c r="A133" s="39"/>
      <c r="B133" s="40"/>
      <c r="C133" s="213" t="s">
        <v>210</v>
      </c>
      <c r="D133" s="213" t="s">
        <v>154</v>
      </c>
      <c r="E133" s="214" t="s">
        <v>695</v>
      </c>
      <c r="F133" s="215" t="s">
        <v>696</v>
      </c>
      <c r="G133" s="216" t="s">
        <v>206</v>
      </c>
      <c r="H133" s="217">
        <v>5.112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91</v>
      </c>
      <c r="AT133" s="224" t="s">
        <v>154</v>
      </c>
      <c r="AU133" s="224" t="s">
        <v>84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84</v>
      </c>
      <c r="BK133" s="225">
        <f>ROUND(I133*H133,2)</f>
        <v>0</v>
      </c>
      <c r="BL133" s="18" t="s">
        <v>91</v>
      </c>
      <c r="BM133" s="224" t="s">
        <v>395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697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84</v>
      </c>
    </row>
    <row r="135" spans="1:63" s="12" customFormat="1" ht="22.8" customHeight="1">
      <c r="A135" s="12"/>
      <c r="B135" s="197"/>
      <c r="C135" s="198"/>
      <c r="D135" s="199" t="s">
        <v>72</v>
      </c>
      <c r="E135" s="211" t="s">
        <v>239</v>
      </c>
      <c r="F135" s="211" t="s">
        <v>240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SUM(P136:P137)</f>
        <v>0</v>
      </c>
      <c r="Q135" s="205"/>
      <c r="R135" s="206">
        <f>SUM(R136:R137)</f>
        <v>0</v>
      </c>
      <c r="S135" s="205"/>
      <c r="T135" s="20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77</v>
      </c>
      <c r="AT135" s="209" t="s">
        <v>72</v>
      </c>
      <c r="AU135" s="209" t="s">
        <v>77</v>
      </c>
      <c r="AY135" s="208" t="s">
        <v>152</v>
      </c>
      <c r="BK135" s="210">
        <f>SUM(BK136:BK137)</f>
        <v>0</v>
      </c>
    </row>
    <row r="136" spans="1:65" s="2" customFormat="1" ht="16.5" customHeight="1">
      <c r="A136" s="39"/>
      <c r="B136" s="40"/>
      <c r="C136" s="213" t="s">
        <v>216</v>
      </c>
      <c r="D136" s="213" t="s">
        <v>154</v>
      </c>
      <c r="E136" s="214" t="s">
        <v>698</v>
      </c>
      <c r="F136" s="215" t="s">
        <v>699</v>
      </c>
      <c r="G136" s="216" t="s">
        <v>206</v>
      </c>
      <c r="H136" s="217">
        <v>2.149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91</v>
      </c>
      <c r="AT136" s="224" t="s">
        <v>154</v>
      </c>
      <c r="AU136" s="224" t="s">
        <v>84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84</v>
      </c>
      <c r="BK136" s="225">
        <f>ROUND(I136*H136,2)</f>
        <v>0</v>
      </c>
      <c r="BL136" s="18" t="s">
        <v>91</v>
      </c>
      <c r="BM136" s="224" t="s">
        <v>644</v>
      </c>
    </row>
    <row r="137" spans="1:47" s="2" customFormat="1" ht="12">
      <c r="A137" s="39"/>
      <c r="B137" s="40"/>
      <c r="C137" s="41"/>
      <c r="D137" s="226" t="s">
        <v>160</v>
      </c>
      <c r="E137" s="41"/>
      <c r="F137" s="227" t="s">
        <v>699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160</v>
      </c>
      <c r="AU137" s="18" t="s">
        <v>84</v>
      </c>
    </row>
    <row r="138" spans="1:63" s="12" customFormat="1" ht="25.9" customHeight="1">
      <c r="A138" s="12"/>
      <c r="B138" s="197"/>
      <c r="C138" s="198"/>
      <c r="D138" s="199" t="s">
        <v>72</v>
      </c>
      <c r="E138" s="200" t="s">
        <v>247</v>
      </c>
      <c r="F138" s="200" t="s">
        <v>248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P139+P142+P145+P174+P198+P215+P232</f>
        <v>0</v>
      </c>
      <c r="Q138" s="205"/>
      <c r="R138" s="206">
        <f>R139+R142+R145+R174+R198+R215+R232</f>
        <v>0</v>
      </c>
      <c r="S138" s="205"/>
      <c r="T138" s="207">
        <f>T139+T142+T145+T174+T198+T215+T232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84</v>
      </c>
      <c r="AT138" s="209" t="s">
        <v>72</v>
      </c>
      <c r="AU138" s="209" t="s">
        <v>73</v>
      </c>
      <c r="AY138" s="208" t="s">
        <v>152</v>
      </c>
      <c r="BK138" s="210">
        <f>BK139+BK142+BK145+BK174+BK198+BK215+BK232</f>
        <v>0</v>
      </c>
    </row>
    <row r="139" spans="1:63" s="12" customFormat="1" ht="22.8" customHeight="1">
      <c r="A139" s="12"/>
      <c r="B139" s="197"/>
      <c r="C139" s="198"/>
      <c r="D139" s="199" t="s">
        <v>72</v>
      </c>
      <c r="E139" s="211" t="s">
        <v>382</v>
      </c>
      <c r="F139" s="211" t="s">
        <v>383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SUM(P140:P141)</f>
        <v>0</v>
      </c>
      <c r="Q139" s="205"/>
      <c r="R139" s="206">
        <f>SUM(R140:R141)</f>
        <v>0</v>
      </c>
      <c r="S139" s="205"/>
      <c r="T139" s="207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84</v>
      </c>
      <c r="AT139" s="209" t="s">
        <v>72</v>
      </c>
      <c r="AU139" s="209" t="s">
        <v>77</v>
      </c>
      <c r="AY139" s="208" t="s">
        <v>152</v>
      </c>
      <c r="BK139" s="210">
        <f>SUM(BK140:BK141)</f>
        <v>0</v>
      </c>
    </row>
    <row r="140" spans="1:65" s="2" customFormat="1" ht="24.15" customHeight="1">
      <c r="A140" s="39"/>
      <c r="B140" s="40"/>
      <c r="C140" s="213" t="s">
        <v>222</v>
      </c>
      <c r="D140" s="213" t="s">
        <v>154</v>
      </c>
      <c r="E140" s="214" t="s">
        <v>808</v>
      </c>
      <c r="F140" s="215" t="s">
        <v>809</v>
      </c>
      <c r="G140" s="216" t="s">
        <v>386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241</v>
      </c>
      <c r="AT140" s="224" t="s">
        <v>154</v>
      </c>
      <c r="AU140" s="224" t="s">
        <v>84</v>
      </c>
      <c r="AY140" s="18" t="s">
        <v>152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84</v>
      </c>
      <c r="BK140" s="225">
        <f>ROUND(I140*H140,2)</f>
        <v>0</v>
      </c>
      <c r="BL140" s="18" t="s">
        <v>241</v>
      </c>
      <c r="BM140" s="224" t="s">
        <v>401</v>
      </c>
    </row>
    <row r="141" spans="1:47" s="2" customFormat="1" ht="12">
      <c r="A141" s="39"/>
      <c r="B141" s="40"/>
      <c r="C141" s="41"/>
      <c r="D141" s="226" t="s">
        <v>160</v>
      </c>
      <c r="E141" s="41"/>
      <c r="F141" s="227" t="s">
        <v>809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160</v>
      </c>
      <c r="AU141" s="18" t="s">
        <v>84</v>
      </c>
    </row>
    <row r="142" spans="1:63" s="12" customFormat="1" ht="22.8" customHeight="1">
      <c r="A142" s="12"/>
      <c r="B142" s="197"/>
      <c r="C142" s="198"/>
      <c r="D142" s="199" t="s">
        <v>72</v>
      </c>
      <c r="E142" s="211" t="s">
        <v>249</v>
      </c>
      <c r="F142" s="211" t="s">
        <v>250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SUM(P143:P144)</f>
        <v>0</v>
      </c>
      <c r="Q142" s="205"/>
      <c r="R142" s="206">
        <f>SUM(R143:R144)</f>
        <v>0</v>
      </c>
      <c r="S142" s="205"/>
      <c r="T142" s="20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84</v>
      </c>
      <c r="AT142" s="209" t="s">
        <v>72</v>
      </c>
      <c r="AU142" s="209" t="s">
        <v>77</v>
      </c>
      <c r="AY142" s="208" t="s">
        <v>152</v>
      </c>
      <c r="BK142" s="210">
        <f>SUM(BK143:BK144)</f>
        <v>0</v>
      </c>
    </row>
    <row r="143" spans="1:65" s="2" customFormat="1" ht="16.5" customHeight="1">
      <c r="A143" s="39"/>
      <c r="B143" s="40"/>
      <c r="C143" s="213" t="s">
        <v>228</v>
      </c>
      <c r="D143" s="213" t="s">
        <v>154</v>
      </c>
      <c r="E143" s="214" t="s">
        <v>700</v>
      </c>
      <c r="F143" s="215" t="s">
        <v>701</v>
      </c>
      <c r="G143" s="216" t="s">
        <v>386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241</v>
      </c>
      <c r="AT143" s="224" t="s">
        <v>154</v>
      </c>
      <c r="AU143" s="224" t="s">
        <v>84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84</v>
      </c>
      <c r="BK143" s="225">
        <f>ROUND(I143*H143,2)</f>
        <v>0</v>
      </c>
      <c r="BL143" s="18" t="s">
        <v>241</v>
      </c>
      <c r="BM143" s="224" t="s">
        <v>414</v>
      </c>
    </row>
    <row r="144" spans="1:47" s="2" customFormat="1" ht="12">
      <c r="A144" s="39"/>
      <c r="B144" s="40"/>
      <c r="C144" s="41"/>
      <c r="D144" s="226" t="s">
        <v>160</v>
      </c>
      <c r="E144" s="41"/>
      <c r="F144" s="227" t="s">
        <v>701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160</v>
      </c>
      <c r="AU144" s="18" t="s">
        <v>84</v>
      </c>
    </row>
    <row r="145" spans="1:63" s="12" customFormat="1" ht="22.8" customHeight="1">
      <c r="A145" s="12"/>
      <c r="B145" s="197"/>
      <c r="C145" s="198"/>
      <c r="D145" s="199" t="s">
        <v>72</v>
      </c>
      <c r="E145" s="211" t="s">
        <v>399</v>
      </c>
      <c r="F145" s="211" t="s">
        <v>400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SUM(P146:P173)</f>
        <v>0</v>
      </c>
      <c r="Q145" s="205"/>
      <c r="R145" s="206">
        <f>SUM(R146:R173)</f>
        <v>0</v>
      </c>
      <c r="S145" s="205"/>
      <c r="T145" s="207">
        <f>SUM(T146:T173)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84</v>
      </c>
      <c r="AT145" s="209" t="s">
        <v>72</v>
      </c>
      <c r="AU145" s="209" t="s">
        <v>77</v>
      </c>
      <c r="AY145" s="208" t="s">
        <v>152</v>
      </c>
      <c r="BK145" s="210">
        <f>SUM(BK146:BK173)</f>
        <v>0</v>
      </c>
    </row>
    <row r="146" spans="1:65" s="2" customFormat="1" ht="16.5" customHeight="1">
      <c r="A146" s="39"/>
      <c r="B146" s="40"/>
      <c r="C146" s="213" t="s">
        <v>8</v>
      </c>
      <c r="D146" s="213" t="s">
        <v>154</v>
      </c>
      <c r="E146" s="214" t="s">
        <v>810</v>
      </c>
      <c r="F146" s="215" t="s">
        <v>811</v>
      </c>
      <c r="G146" s="216" t="s">
        <v>157</v>
      </c>
      <c r="H146" s="217">
        <v>3.85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241</v>
      </c>
      <c r="AT146" s="224" t="s">
        <v>154</v>
      </c>
      <c r="AU146" s="224" t="s">
        <v>84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84</v>
      </c>
      <c r="BK146" s="225">
        <f>ROUND(I146*H146,2)</f>
        <v>0</v>
      </c>
      <c r="BL146" s="18" t="s">
        <v>241</v>
      </c>
      <c r="BM146" s="224" t="s">
        <v>425</v>
      </c>
    </row>
    <row r="147" spans="1:47" s="2" customFormat="1" ht="12">
      <c r="A147" s="39"/>
      <c r="B147" s="40"/>
      <c r="C147" s="41"/>
      <c r="D147" s="226" t="s">
        <v>160</v>
      </c>
      <c r="E147" s="41"/>
      <c r="F147" s="227" t="s">
        <v>811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160</v>
      </c>
      <c r="AU147" s="18" t="s">
        <v>84</v>
      </c>
    </row>
    <row r="148" spans="1:51" s="13" customFormat="1" ht="12">
      <c r="A148" s="13"/>
      <c r="B148" s="233"/>
      <c r="C148" s="234"/>
      <c r="D148" s="226" t="s">
        <v>164</v>
      </c>
      <c r="E148" s="235" t="s">
        <v>19</v>
      </c>
      <c r="F148" s="236" t="s">
        <v>812</v>
      </c>
      <c r="G148" s="234"/>
      <c r="H148" s="237">
        <v>3.85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164</v>
      </c>
      <c r="AU148" s="243" t="s">
        <v>84</v>
      </c>
      <c r="AV148" s="13" t="s">
        <v>84</v>
      </c>
      <c r="AW148" s="13" t="s">
        <v>35</v>
      </c>
      <c r="AX148" s="13" t="s">
        <v>73</v>
      </c>
      <c r="AY148" s="243" t="s">
        <v>152</v>
      </c>
    </row>
    <row r="149" spans="1:51" s="14" customFormat="1" ht="12">
      <c r="A149" s="14"/>
      <c r="B149" s="254"/>
      <c r="C149" s="255"/>
      <c r="D149" s="226" t="s">
        <v>164</v>
      </c>
      <c r="E149" s="256" t="s">
        <v>19</v>
      </c>
      <c r="F149" s="257" t="s">
        <v>321</v>
      </c>
      <c r="G149" s="255"/>
      <c r="H149" s="258">
        <v>3.85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4" t="s">
        <v>164</v>
      </c>
      <c r="AU149" s="264" t="s">
        <v>84</v>
      </c>
      <c r="AV149" s="14" t="s">
        <v>91</v>
      </c>
      <c r="AW149" s="14" t="s">
        <v>35</v>
      </c>
      <c r="AX149" s="14" t="s">
        <v>77</v>
      </c>
      <c r="AY149" s="264" t="s">
        <v>152</v>
      </c>
    </row>
    <row r="150" spans="1:65" s="2" customFormat="1" ht="16.5" customHeight="1">
      <c r="A150" s="39"/>
      <c r="B150" s="40"/>
      <c r="C150" s="213" t="s">
        <v>241</v>
      </c>
      <c r="D150" s="213" t="s">
        <v>154</v>
      </c>
      <c r="E150" s="214" t="s">
        <v>813</v>
      </c>
      <c r="F150" s="215" t="s">
        <v>814</v>
      </c>
      <c r="G150" s="216" t="s">
        <v>742</v>
      </c>
      <c r="H150" s="217">
        <v>3.85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241</v>
      </c>
      <c r="AT150" s="224" t="s">
        <v>154</v>
      </c>
      <c r="AU150" s="224" t="s">
        <v>84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84</v>
      </c>
      <c r="BK150" s="225">
        <f>ROUND(I150*H150,2)</f>
        <v>0</v>
      </c>
      <c r="BL150" s="18" t="s">
        <v>241</v>
      </c>
      <c r="BM150" s="224" t="s">
        <v>262</v>
      </c>
    </row>
    <row r="151" spans="1:47" s="2" customFormat="1" ht="12">
      <c r="A151" s="39"/>
      <c r="B151" s="40"/>
      <c r="C151" s="41"/>
      <c r="D151" s="226" t="s">
        <v>160</v>
      </c>
      <c r="E151" s="41"/>
      <c r="F151" s="227" t="s">
        <v>814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160</v>
      </c>
      <c r="AU151" s="18" t="s">
        <v>84</v>
      </c>
    </row>
    <row r="152" spans="1:65" s="2" customFormat="1" ht="16.5" customHeight="1">
      <c r="A152" s="39"/>
      <c r="B152" s="40"/>
      <c r="C152" s="213" t="s">
        <v>251</v>
      </c>
      <c r="D152" s="213" t="s">
        <v>154</v>
      </c>
      <c r="E152" s="214" t="s">
        <v>705</v>
      </c>
      <c r="F152" s="215" t="s">
        <v>706</v>
      </c>
      <c r="G152" s="216" t="s">
        <v>157</v>
      </c>
      <c r="H152" s="217">
        <v>22.99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241</v>
      </c>
      <c r="AT152" s="224" t="s">
        <v>154</v>
      </c>
      <c r="AU152" s="224" t="s">
        <v>84</v>
      </c>
      <c r="AY152" s="18" t="s">
        <v>152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84</v>
      </c>
      <c r="BK152" s="225">
        <f>ROUND(I152*H152,2)</f>
        <v>0</v>
      </c>
      <c r="BL152" s="18" t="s">
        <v>241</v>
      </c>
      <c r="BM152" s="224" t="s">
        <v>451</v>
      </c>
    </row>
    <row r="153" spans="1:47" s="2" customFormat="1" ht="12">
      <c r="A153" s="39"/>
      <c r="B153" s="40"/>
      <c r="C153" s="41"/>
      <c r="D153" s="226" t="s">
        <v>160</v>
      </c>
      <c r="E153" s="41"/>
      <c r="F153" s="227" t="s">
        <v>706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160</v>
      </c>
      <c r="AU153" s="18" t="s">
        <v>84</v>
      </c>
    </row>
    <row r="154" spans="1:51" s="13" customFormat="1" ht="12">
      <c r="A154" s="13"/>
      <c r="B154" s="233"/>
      <c r="C154" s="234"/>
      <c r="D154" s="226" t="s">
        <v>164</v>
      </c>
      <c r="E154" s="235" t="s">
        <v>19</v>
      </c>
      <c r="F154" s="236" t="s">
        <v>815</v>
      </c>
      <c r="G154" s="234"/>
      <c r="H154" s="237">
        <v>22.99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164</v>
      </c>
      <c r="AU154" s="243" t="s">
        <v>84</v>
      </c>
      <c r="AV154" s="13" t="s">
        <v>84</v>
      </c>
      <c r="AW154" s="13" t="s">
        <v>35</v>
      </c>
      <c r="AX154" s="13" t="s">
        <v>73</v>
      </c>
      <c r="AY154" s="243" t="s">
        <v>152</v>
      </c>
    </row>
    <row r="155" spans="1:51" s="14" customFormat="1" ht="12">
      <c r="A155" s="14"/>
      <c r="B155" s="254"/>
      <c r="C155" s="255"/>
      <c r="D155" s="226" t="s">
        <v>164</v>
      </c>
      <c r="E155" s="256" t="s">
        <v>19</v>
      </c>
      <c r="F155" s="257" t="s">
        <v>321</v>
      </c>
      <c r="G155" s="255"/>
      <c r="H155" s="258">
        <v>22.99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164</v>
      </c>
      <c r="AU155" s="264" t="s">
        <v>84</v>
      </c>
      <c r="AV155" s="14" t="s">
        <v>91</v>
      </c>
      <c r="AW155" s="14" t="s">
        <v>35</v>
      </c>
      <c r="AX155" s="14" t="s">
        <v>77</v>
      </c>
      <c r="AY155" s="264" t="s">
        <v>152</v>
      </c>
    </row>
    <row r="156" spans="1:65" s="2" customFormat="1" ht="16.5" customHeight="1">
      <c r="A156" s="39"/>
      <c r="B156" s="40"/>
      <c r="C156" s="213" t="s">
        <v>258</v>
      </c>
      <c r="D156" s="213" t="s">
        <v>154</v>
      </c>
      <c r="E156" s="214" t="s">
        <v>816</v>
      </c>
      <c r="F156" s="215" t="s">
        <v>817</v>
      </c>
      <c r="G156" s="216" t="s">
        <v>157</v>
      </c>
      <c r="H156" s="217">
        <v>3.85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241</v>
      </c>
      <c r="AT156" s="224" t="s">
        <v>154</v>
      </c>
      <c r="AU156" s="224" t="s">
        <v>84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84</v>
      </c>
      <c r="BK156" s="225">
        <f>ROUND(I156*H156,2)</f>
        <v>0</v>
      </c>
      <c r="BL156" s="18" t="s">
        <v>241</v>
      </c>
      <c r="BM156" s="224" t="s">
        <v>456</v>
      </c>
    </row>
    <row r="157" spans="1:47" s="2" customFormat="1" ht="12">
      <c r="A157" s="39"/>
      <c r="B157" s="40"/>
      <c r="C157" s="41"/>
      <c r="D157" s="226" t="s">
        <v>160</v>
      </c>
      <c r="E157" s="41"/>
      <c r="F157" s="227" t="s">
        <v>817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160</v>
      </c>
      <c r="AU157" s="18" t="s">
        <v>84</v>
      </c>
    </row>
    <row r="158" spans="1:65" s="2" customFormat="1" ht="24.15" customHeight="1">
      <c r="A158" s="39"/>
      <c r="B158" s="40"/>
      <c r="C158" s="213" t="s">
        <v>265</v>
      </c>
      <c r="D158" s="213" t="s">
        <v>154</v>
      </c>
      <c r="E158" s="214" t="s">
        <v>818</v>
      </c>
      <c r="F158" s="215" t="s">
        <v>819</v>
      </c>
      <c r="G158" s="216" t="s">
        <v>157</v>
      </c>
      <c r="H158" s="217">
        <v>19.14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241</v>
      </c>
      <c r="AT158" s="224" t="s">
        <v>154</v>
      </c>
      <c r="AU158" s="224" t="s">
        <v>84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84</v>
      </c>
      <c r="BK158" s="225">
        <f>ROUND(I158*H158,2)</f>
        <v>0</v>
      </c>
      <c r="BL158" s="18" t="s">
        <v>241</v>
      </c>
      <c r="BM158" s="224" t="s">
        <v>468</v>
      </c>
    </row>
    <row r="159" spans="1:47" s="2" customFormat="1" ht="12">
      <c r="A159" s="39"/>
      <c r="B159" s="40"/>
      <c r="C159" s="41"/>
      <c r="D159" s="226" t="s">
        <v>160</v>
      </c>
      <c r="E159" s="41"/>
      <c r="F159" s="227" t="s">
        <v>819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160</v>
      </c>
      <c r="AU159" s="18" t="s">
        <v>84</v>
      </c>
    </row>
    <row r="160" spans="1:51" s="13" customFormat="1" ht="12">
      <c r="A160" s="13"/>
      <c r="B160" s="233"/>
      <c r="C160" s="234"/>
      <c r="D160" s="226" t="s">
        <v>164</v>
      </c>
      <c r="E160" s="235" t="s">
        <v>19</v>
      </c>
      <c r="F160" s="236" t="s">
        <v>820</v>
      </c>
      <c r="G160" s="234"/>
      <c r="H160" s="237">
        <v>19.14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164</v>
      </c>
      <c r="AU160" s="243" t="s">
        <v>84</v>
      </c>
      <c r="AV160" s="13" t="s">
        <v>84</v>
      </c>
      <c r="AW160" s="13" t="s">
        <v>35</v>
      </c>
      <c r="AX160" s="13" t="s">
        <v>73</v>
      </c>
      <c r="AY160" s="243" t="s">
        <v>152</v>
      </c>
    </row>
    <row r="161" spans="1:51" s="14" customFormat="1" ht="12">
      <c r="A161" s="14"/>
      <c r="B161" s="254"/>
      <c r="C161" s="255"/>
      <c r="D161" s="226" t="s">
        <v>164</v>
      </c>
      <c r="E161" s="256" t="s">
        <v>19</v>
      </c>
      <c r="F161" s="257" t="s">
        <v>321</v>
      </c>
      <c r="G161" s="255"/>
      <c r="H161" s="258">
        <v>19.14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164</v>
      </c>
      <c r="AU161" s="264" t="s">
        <v>84</v>
      </c>
      <c r="AV161" s="14" t="s">
        <v>91</v>
      </c>
      <c r="AW161" s="14" t="s">
        <v>35</v>
      </c>
      <c r="AX161" s="14" t="s">
        <v>77</v>
      </c>
      <c r="AY161" s="264" t="s">
        <v>152</v>
      </c>
    </row>
    <row r="162" spans="1:65" s="2" customFormat="1" ht="16.5" customHeight="1">
      <c r="A162" s="39"/>
      <c r="B162" s="40"/>
      <c r="C162" s="213" t="s">
        <v>271</v>
      </c>
      <c r="D162" s="213" t="s">
        <v>154</v>
      </c>
      <c r="E162" s="214" t="s">
        <v>821</v>
      </c>
      <c r="F162" s="215" t="s">
        <v>822</v>
      </c>
      <c r="G162" s="216" t="s">
        <v>157</v>
      </c>
      <c r="H162" s="217">
        <v>10.96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241</v>
      </c>
      <c r="AT162" s="224" t="s">
        <v>154</v>
      </c>
      <c r="AU162" s="224" t="s">
        <v>84</v>
      </c>
      <c r="AY162" s="18" t="s">
        <v>152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84</v>
      </c>
      <c r="BK162" s="225">
        <f>ROUND(I162*H162,2)</f>
        <v>0</v>
      </c>
      <c r="BL162" s="18" t="s">
        <v>241</v>
      </c>
      <c r="BM162" s="224" t="s">
        <v>284</v>
      </c>
    </row>
    <row r="163" spans="1:47" s="2" customFormat="1" ht="12">
      <c r="A163" s="39"/>
      <c r="B163" s="40"/>
      <c r="C163" s="41"/>
      <c r="D163" s="226" t="s">
        <v>160</v>
      </c>
      <c r="E163" s="41"/>
      <c r="F163" s="227" t="s">
        <v>822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160</v>
      </c>
      <c r="AU163" s="18" t="s">
        <v>84</v>
      </c>
    </row>
    <row r="164" spans="1:51" s="13" customFormat="1" ht="12">
      <c r="A164" s="13"/>
      <c r="B164" s="233"/>
      <c r="C164" s="234"/>
      <c r="D164" s="226" t="s">
        <v>164</v>
      </c>
      <c r="E164" s="235" t="s">
        <v>19</v>
      </c>
      <c r="F164" s="236" t="s">
        <v>823</v>
      </c>
      <c r="G164" s="234"/>
      <c r="H164" s="237">
        <v>10.96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164</v>
      </c>
      <c r="AU164" s="243" t="s">
        <v>84</v>
      </c>
      <c r="AV164" s="13" t="s">
        <v>84</v>
      </c>
      <c r="AW164" s="13" t="s">
        <v>35</v>
      </c>
      <c r="AX164" s="13" t="s">
        <v>73</v>
      </c>
      <c r="AY164" s="243" t="s">
        <v>152</v>
      </c>
    </row>
    <row r="165" spans="1:51" s="14" customFormat="1" ht="12">
      <c r="A165" s="14"/>
      <c r="B165" s="254"/>
      <c r="C165" s="255"/>
      <c r="D165" s="226" t="s">
        <v>164</v>
      </c>
      <c r="E165" s="256" t="s">
        <v>19</v>
      </c>
      <c r="F165" s="257" t="s">
        <v>321</v>
      </c>
      <c r="G165" s="255"/>
      <c r="H165" s="258">
        <v>10.96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164</v>
      </c>
      <c r="AU165" s="264" t="s">
        <v>84</v>
      </c>
      <c r="AV165" s="14" t="s">
        <v>91</v>
      </c>
      <c r="AW165" s="14" t="s">
        <v>35</v>
      </c>
      <c r="AX165" s="14" t="s">
        <v>77</v>
      </c>
      <c r="AY165" s="264" t="s">
        <v>152</v>
      </c>
    </row>
    <row r="166" spans="1:65" s="2" customFormat="1" ht="16.5" customHeight="1">
      <c r="A166" s="39"/>
      <c r="B166" s="40"/>
      <c r="C166" s="213" t="s">
        <v>7</v>
      </c>
      <c r="D166" s="213" t="s">
        <v>154</v>
      </c>
      <c r="E166" s="214" t="s">
        <v>707</v>
      </c>
      <c r="F166" s="215" t="s">
        <v>708</v>
      </c>
      <c r="G166" s="216" t="s">
        <v>254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241</v>
      </c>
      <c r="AT166" s="224" t="s">
        <v>154</v>
      </c>
      <c r="AU166" s="224" t="s">
        <v>84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84</v>
      </c>
      <c r="BK166" s="225">
        <f>ROUND(I166*H166,2)</f>
        <v>0</v>
      </c>
      <c r="BL166" s="18" t="s">
        <v>241</v>
      </c>
      <c r="BM166" s="224" t="s">
        <v>296</v>
      </c>
    </row>
    <row r="167" spans="1:47" s="2" customFormat="1" ht="12">
      <c r="A167" s="39"/>
      <c r="B167" s="40"/>
      <c r="C167" s="41"/>
      <c r="D167" s="226" t="s">
        <v>160</v>
      </c>
      <c r="E167" s="41"/>
      <c r="F167" s="227" t="s">
        <v>708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160</v>
      </c>
      <c r="AU167" s="18" t="s">
        <v>84</v>
      </c>
    </row>
    <row r="168" spans="1:65" s="2" customFormat="1" ht="16.5" customHeight="1">
      <c r="A168" s="39"/>
      <c r="B168" s="40"/>
      <c r="C168" s="213" t="s">
        <v>395</v>
      </c>
      <c r="D168" s="213" t="s">
        <v>154</v>
      </c>
      <c r="E168" s="214" t="s">
        <v>824</v>
      </c>
      <c r="F168" s="215" t="s">
        <v>825</v>
      </c>
      <c r="G168" s="216" t="s">
        <v>742</v>
      </c>
      <c r="H168" s="217">
        <v>13.6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241</v>
      </c>
      <c r="AT168" s="224" t="s">
        <v>154</v>
      </c>
      <c r="AU168" s="224" t="s">
        <v>84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84</v>
      </c>
      <c r="BK168" s="225">
        <f>ROUND(I168*H168,2)</f>
        <v>0</v>
      </c>
      <c r="BL168" s="18" t="s">
        <v>241</v>
      </c>
      <c r="BM168" s="224" t="s">
        <v>308</v>
      </c>
    </row>
    <row r="169" spans="1:47" s="2" customFormat="1" ht="12">
      <c r="A169" s="39"/>
      <c r="B169" s="40"/>
      <c r="C169" s="41"/>
      <c r="D169" s="226" t="s">
        <v>160</v>
      </c>
      <c r="E169" s="41"/>
      <c r="F169" s="227" t="s">
        <v>825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160</v>
      </c>
      <c r="AU169" s="18" t="s">
        <v>84</v>
      </c>
    </row>
    <row r="170" spans="1:51" s="13" customFormat="1" ht="12">
      <c r="A170" s="13"/>
      <c r="B170" s="233"/>
      <c r="C170" s="234"/>
      <c r="D170" s="226" t="s">
        <v>164</v>
      </c>
      <c r="E170" s="235" t="s">
        <v>19</v>
      </c>
      <c r="F170" s="236" t="s">
        <v>826</v>
      </c>
      <c r="G170" s="234"/>
      <c r="H170" s="237">
        <v>13.6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164</v>
      </c>
      <c r="AU170" s="243" t="s">
        <v>84</v>
      </c>
      <c r="AV170" s="13" t="s">
        <v>84</v>
      </c>
      <c r="AW170" s="13" t="s">
        <v>35</v>
      </c>
      <c r="AX170" s="13" t="s">
        <v>73</v>
      </c>
      <c r="AY170" s="243" t="s">
        <v>152</v>
      </c>
    </row>
    <row r="171" spans="1:51" s="14" customFormat="1" ht="12">
      <c r="A171" s="14"/>
      <c r="B171" s="254"/>
      <c r="C171" s="255"/>
      <c r="D171" s="226" t="s">
        <v>164</v>
      </c>
      <c r="E171" s="256" t="s">
        <v>19</v>
      </c>
      <c r="F171" s="257" t="s">
        <v>321</v>
      </c>
      <c r="G171" s="255"/>
      <c r="H171" s="258">
        <v>13.6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164</v>
      </c>
      <c r="AU171" s="264" t="s">
        <v>84</v>
      </c>
      <c r="AV171" s="14" t="s">
        <v>91</v>
      </c>
      <c r="AW171" s="14" t="s">
        <v>35</v>
      </c>
      <c r="AX171" s="14" t="s">
        <v>77</v>
      </c>
      <c r="AY171" s="264" t="s">
        <v>152</v>
      </c>
    </row>
    <row r="172" spans="1:65" s="2" customFormat="1" ht="16.5" customHeight="1">
      <c r="A172" s="39"/>
      <c r="B172" s="40"/>
      <c r="C172" s="213" t="s">
        <v>397</v>
      </c>
      <c r="D172" s="213" t="s">
        <v>154</v>
      </c>
      <c r="E172" s="214" t="s">
        <v>426</v>
      </c>
      <c r="F172" s="215" t="s">
        <v>427</v>
      </c>
      <c r="G172" s="216" t="s">
        <v>206</v>
      </c>
      <c r="H172" s="217">
        <v>1.269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241</v>
      </c>
      <c r="AT172" s="224" t="s">
        <v>154</v>
      </c>
      <c r="AU172" s="224" t="s">
        <v>84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84</v>
      </c>
      <c r="BK172" s="225">
        <f>ROUND(I172*H172,2)</f>
        <v>0</v>
      </c>
      <c r="BL172" s="18" t="s">
        <v>241</v>
      </c>
      <c r="BM172" s="224" t="s">
        <v>322</v>
      </c>
    </row>
    <row r="173" spans="1:47" s="2" customFormat="1" ht="12">
      <c r="A173" s="39"/>
      <c r="B173" s="40"/>
      <c r="C173" s="41"/>
      <c r="D173" s="226" t="s">
        <v>160</v>
      </c>
      <c r="E173" s="41"/>
      <c r="F173" s="227" t="s">
        <v>427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160</v>
      </c>
      <c r="AU173" s="18" t="s">
        <v>84</v>
      </c>
    </row>
    <row r="174" spans="1:63" s="12" customFormat="1" ht="22.8" customHeight="1">
      <c r="A174" s="12"/>
      <c r="B174" s="197"/>
      <c r="C174" s="198"/>
      <c r="D174" s="199" t="s">
        <v>72</v>
      </c>
      <c r="E174" s="211" t="s">
        <v>437</v>
      </c>
      <c r="F174" s="211" t="s">
        <v>438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SUM(P175:P197)</f>
        <v>0</v>
      </c>
      <c r="Q174" s="205"/>
      <c r="R174" s="206">
        <f>SUM(R175:R197)</f>
        <v>0</v>
      </c>
      <c r="S174" s="205"/>
      <c r="T174" s="207">
        <f>SUM(T175:T197)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84</v>
      </c>
      <c r="AT174" s="209" t="s">
        <v>72</v>
      </c>
      <c r="AU174" s="209" t="s">
        <v>77</v>
      </c>
      <c r="AY174" s="208" t="s">
        <v>152</v>
      </c>
      <c r="BK174" s="210">
        <f>SUM(BK175:BK197)</f>
        <v>0</v>
      </c>
    </row>
    <row r="175" spans="1:65" s="2" customFormat="1" ht="16.5" customHeight="1">
      <c r="A175" s="39"/>
      <c r="B175" s="40"/>
      <c r="C175" s="213" t="s">
        <v>644</v>
      </c>
      <c r="D175" s="213" t="s">
        <v>154</v>
      </c>
      <c r="E175" s="214" t="s">
        <v>827</v>
      </c>
      <c r="F175" s="215" t="s">
        <v>828</v>
      </c>
      <c r="G175" s="216" t="s">
        <v>157</v>
      </c>
      <c r="H175" s="217">
        <v>90.228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241</v>
      </c>
      <c r="AT175" s="224" t="s">
        <v>154</v>
      </c>
      <c r="AU175" s="224" t="s">
        <v>84</v>
      </c>
      <c r="AY175" s="18" t="s">
        <v>152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84</v>
      </c>
      <c r="BK175" s="225">
        <f>ROUND(I175*H175,2)</f>
        <v>0</v>
      </c>
      <c r="BL175" s="18" t="s">
        <v>241</v>
      </c>
      <c r="BM175" s="224" t="s">
        <v>339</v>
      </c>
    </row>
    <row r="176" spans="1:47" s="2" customFormat="1" ht="12">
      <c r="A176" s="39"/>
      <c r="B176" s="40"/>
      <c r="C176" s="41"/>
      <c r="D176" s="226" t="s">
        <v>160</v>
      </c>
      <c r="E176" s="41"/>
      <c r="F176" s="227" t="s">
        <v>828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160</v>
      </c>
      <c r="AU176" s="18" t="s">
        <v>84</v>
      </c>
    </row>
    <row r="177" spans="1:51" s="15" customFormat="1" ht="12">
      <c r="A177" s="15"/>
      <c r="B177" s="272"/>
      <c r="C177" s="273"/>
      <c r="D177" s="226" t="s">
        <v>164</v>
      </c>
      <c r="E177" s="274" t="s">
        <v>19</v>
      </c>
      <c r="F177" s="275" t="s">
        <v>829</v>
      </c>
      <c r="G177" s="273"/>
      <c r="H177" s="274" t="s">
        <v>19</v>
      </c>
      <c r="I177" s="276"/>
      <c r="J177" s="273"/>
      <c r="K177" s="273"/>
      <c r="L177" s="277"/>
      <c r="M177" s="278"/>
      <c r="N177" s="279"/>
      <c r="O177" s="279"/>
      <c r="P177" s="279"/>
      <c r="Q177" s="279"/>
      <c r="R177" s="279"/>
      <c r="S177" s="279"/>
      <c r="T177" s="28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1" t="s">
        <v>164</v>
      </c>
      <c r="AU177" s="281" t="s">
        <v>84</v>
      </c>
      <c r="AV177" s="15" t="s">
        <v>77</v>
      </c>
      <c r="AW177" s="15" t="s">
        <v>35</v>
      </c>
      <c r="AX177" s="15" t="s">
        <v>73</v>
      </c>
      <c r="AY177" s="281" t="s">
        <v>152</v>
      </c>
    </row>
    <row r="178" spans="1:51" s="13" customFormat="1" ht="12">
      <c r="A178" s="13"/>
      <c r="B178" s="233"/>
      <c r="C178" s="234"/>
      <c r="D178" s="226" t="s">
        <v>164</v>
      </c>
      <c r="E178" s="235" t="s">
        <v>19</v>
      </c>
      <c r="F178" s="236" t="s">
        <v>830</v>
      </c>
      <c r="G178" s="234"/>
      <c r="H178" s="237">
        <v>90.228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164</v>
      </c>
      <c r="AU178" s="243" t="s">
        <v>84</v>
      </c>
      <c r="AV178" s="13" t="s">
        <v>84</v>
      </c>
      <c r="AW178" s="13" t="s">
        <v>35</v>
      </c>
      <c r="AX178" s="13" t="s">
        <v>73</v>
      </c>
      <c r="AY178" s="243" t="s">
        <v>152</v>
      </c>
    </row>
    <row r="179" spans="1:51" s="14" customFormat="1" ht="12">
      <c r="A179" s="14"/>
      <c r="B179" s="254"/>
      <c r="C179" s="255"/>
      <c r="D179" s="226" t="s">
        <v>164</v>
      </c>
      <c r="E179" s="256" t="s">
        <v>19</v>
      </c>
      <c r="F179" s="257" t="s">
        <v>321</v>
      </c>
      <c r="G179" s="255"/>
      <c r="H179" s="258">
        <v>90.228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4" t="s">
        <v>164</v>
      </c>
      <c r="AU179" s="264" t="s">
        <v>84</v>
      </c>
      <c r="AV179" s="14" t="s">
        <v>91</v>
      </c>
      <c r="AW179" s="14" t="s">
        <v>35</v>
      </c>
      <c r="AX179" s="14" t="s">
        <v>77</v>
      </c>
      <c r="AY179" s="264" t="s">
        <v>152</v>
      </c>
    </row>
    <row r="180" spans="1:65" s="2" customFormat="1" ht="16.5" customHeight="1">
      <c r="A180" s="39"/>
      <c r="B180" s="40"/>
      <c r="C180" s="213" t="s">
        <v>646</v>
      </c>
      <c r="D180" s="213" t="s">
        <v>154</v>
      </c>
      <c r="E180" s="214" t="s">
        <v>446</v>
      </c>
      <c r="F180" s="215" t="s">
        <v>447</v>
      </c>
      <c r="G180" s="216" t="s">
        <v>157</v>
      </c>
      <c r="H180" s="217">
        <v>90.228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241</v>
      </c>
      <c r="AT180" s="224" t="s">
        <v>154</v>
      </c>
      <c r="AU180" s="224" t="s">
        <v>84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84</v>
      </c>
      <c r="BK180" s="225">
        <f>ROUND(I180*H180,2)</f>
        <v>0</v>
      </c>
      <c r="BL180" s="18" t="s">
        <v>241</v>
      </c>
      <c r="BM180" s="224" t="s">
        <v>520</v>
      </c>
    </row>
    <row r="181" spans="1:47" s="2" customFormat="1" ht="12">
      <c r="A181" s="39"/>
      <c r="B181" s="40"/>
      <c r="C181" s="41"/>
      <c r="D181" s="226" t="s">
        <v>160</v>
      </c>
      <c r="E181" s="41"/>
      <c r="F181" s="227" t="s">
        <v>447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160</v>
      </c>
      <c r="AU181" s="18" t="s">
        <v>84</v>
      </c>
    </row>
    <row r="182" spans="1:65" s="2" customFormat="1" ht="16.5" customHeight="1">
      <c r="A182" s="39"/>
      <c r="B182" s="40"/>
      <c r="C182" s="213" t="s">
        <v>401</v>
      </c>
      <c r="D182" s="213" t="s">
        <v>154</v>
      </c>
      <c r="E182" s="214" t="s">
        <v>831</v>
      </c>
      <c r="F182" s="215" t="s">
        <v>832</v>
      </c>
      <c r="G182" s="216" t="s">
        <v>254</v>
      </c>
      <c r="H182" s="217">
        <v>3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241</v>
      </c>
      <c r="AT182" s="224" t="s">
        <v>154</v>
      </c>
      <c r="AU182" s="224" t="s">
        <v>84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241</v>
      </c>
      <c r="BM182" s="224" t="s">
        <v>524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832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84</v>
      </c>
    </row>
    <row r="184" spans="1:65" s="2" customFormat="1" ht="16.5" customHeight="1">
      <c r="A184" s="39"/>
      <c r="B184" s="40"/>
      <c r="C184" s="244" t="s">
        <v>408</v>
      </c>
      <c r="D184" s="244" t="s">
        <v>259</v>
      </c>
      <c r="E184" s="245" t="s">
        <v>833</v>
      </c>
      <c r="F184" s="246" t="s">
        <v>834</v>
      </c>
      <c r="G184" s="247" t="s">
        <v>157</v>
      </c>
      <c r="H184" s="248">
        <v>3.84</v>
      </c>
      <c r="I184" s="249"/>
      <c r="J184" s="250">
        <f>ROUND(I184*H184,2)</f>
        <v>0</v>
      </c>
      <c r="K184" s="246" t="s">
        <v>19</v>
      </c>
      <c r="L184" s="251"/>
      <c r="M184" s="252" t="s">
        <v>19</v>
      </c>
      <c r="N184" s="253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262</v>
      </c>
      <c r="AT184" s="224" t="s">
        <v>259</v>
      </c>
      <c r="AU184" s="224" t="s">
        <v>84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84</v>
      </c>
      <c r="BK184" s="225">
        <f>ROUND(I184*H184,2)</f>
        <v>0</v>
      </c>
      <c r="BL184" s="18" t="s">
        <v>241</v>
      </c>
      <c r="BM184" s="224" t="s">
        <v>531</v>
      </c>
    </row>
    <row r="185" spans="1:47" s="2" customFormat="1" ht="12">
      <c r="A185" s="39"/>
      <c r="B185" s="40"/>
      <c r="C185" s="41"/>
      <c r="D185" s="226" t="s">
        <v>160</v>
      </c>
      <c r="E185" s="41"/>
      <c r="F185" s="227" t="s">
        <v>834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160</v>
      </c>
      <c r="AU185" s="18" t="s">
        <v>84</v>
      </c>
    </row>
    <row r="186" spans="1:51" s="13" customFormat="1" ht="12">
      <c r="A186" s="13"/>
      <c r="B186" s="233"/>
      <c r="C186" s="234"/>
      <c r="D186" s="226" t="s">
        <v>164</v>
      </c>
      <c r="E186" s="235" t="s">
        <v>19</v>
      </c>
      <c r="F186" s="236" t="s">
        <v>835</v>
      </c>
      <c r="G186" s="234"/>
      <c r="H186" s="237">
        <v>3.84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164</v>
      </c>
      <c r="AU186" s="243" t="s">
        <v>84</v>
      </c>
      <c r="AV186" s="13" t="s">
        <v>84</v>
      </c>
      <c r="AW186" s="13" t="s">
        <v>35</v>
      </c>
      <c r="AX186" s="13" t="s">
        <v>73</v>
      </c>
      <c r="AY186" s="243" t="s">
        <v>152</v>
      </c>
    </row>
    <row r="187" spans="1:51" s="14" customFormat="1" ht="12">
      <c r="A187" s="14"/>
      <c r="B187" s="254"/>
      <c r="C187" s="255"/>
      <c r="D187" s="226" t="s">
        <v>164</v>
      </c>
      <c r="E187" s="256" t="s">
        <v>19</v>
      </c>
      <c r="F187" s="257" t="s">
        <v>321</v>
      </c>
      <c r="G187" s="255"/>
      <c r="H187" s="258">
        <v>3.84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164</v>
      </c>
      <c r="AU187" s="264" t="s">
        <v>84</v>
      </c>
      <c r="AV187" s="14" t="s">
        <v>91</v>
      </c>
      <c r="AW187" s="14" t="s">
        <v>35</v>
      </c>
      <c r="AX187" s="14" t="s">
        <v>77</v>
      </c>
      <c r="AY187" s="264" t="s">
        <v>152</v>
      </c>
    </row>
    <row r="188" spans="1:65" s="2" customFormat="1" ht="16.5" customHeight="1">
      <c r="A188" s="39"/>
      <c r="B188" s="40"/>
      <c r="C188" s="213" t="s">
        <v>414</v>
      </c>
      <c r="D188" s="213" t="s">
        <v>154</v>
      </c>
      <c r="E188" s="214" t="s">
        <v>836</v>
      </c>
      <c r="F188" s="215" t="s">
        <v>837</v>
      </c>
      <c r="G188" s="216" t="s">
        <v>254</v>
      </c>
      <c r="H188" s="217">
        <v>1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241</v>
      </c>
      <c r="AT188" s="224" t="s">
        <v>154</v>
      </c>
      <c r="AU188" s="224" t="s">
        <v>84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84</v>
      </c>
      <c r="BK188" s="225">
        <f>ROUND(I188*H188,2)</f>
        <v>0</v>
      </c>
      <c r="BL188" s="18" t="s">
        <v>241</v>
      </c>
      <c r="BM188" s="224" t="s">
        <v>540</v>
      </c>
    </row>
    <row r="189" spans="1:47" s="2" customFormat="1" ht="12">
      <c r="A189" s="39"/>
      <c r="B189" s="40"/>
      <c r="C189" s="41"/>
      <c r="D189" s="226" t="s">
        <v>160</v>
      </c>
      <c r="E189" s="41"/>
      <c r="F189" s="227" t="s">
        <v>837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84</v>
      </c>
    </row>
    <row r="190" spans="1:65" s="2" customFormat="1" ht="24.15" customHeight="1">
      <c r="A190" s="39"/>
      <c r="B190" s="40"/>
      <c r="C190" s="244" t="s">
        <v>419</v>
      </c>
      <c r="D190" s="244" t="s">
        <v>259</v>
      </c>
      <c r="E190" s="245" t="s">
        <v>838</v>
      </c>
      <c r="F190" s="246" t="s">
        <v>839</v>
      </c>
      <c r="G190" s="247" t="s">
        <v>254</v>
      </c>
      <c r="H190" s="248">
        <v>1</v>
      </c>
      <c r="I190" s="249"/>
      <c r="J190" s="250">
        <f>ROUND(I190*H190,2)</f>
        <v>0</v>
      </c>
      <c r="K190" s="246" t="s">
        <v>19</v>
      </c>
      <c r="L190" s="251"/>
      <c r="M190" s="252" t="s">
        <v>19</v>
      </c>
      <c r="N190" s="253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262</v>
      </c>
      <c r="AT190" s="224" t="s">
        <v>259</v>
      </c>
      <c r="AU190" s="224" t="s">
        <v>84</v>
      </c>
      <c r="AY190" s="18" t="s">
        <v>152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84</v>
      </c>
      <c r="BK190" s="225">
        <f>ROUND(I190*H190,2)</f>
        <v>0</v>
      </c>
      <c r="BL190" s="18" t="s">
        <v>241</v>
      </c>
      <c r="BM190" s="224" t="s">
        <v>544</v>
      </c>
    </row>
    <row r="191" spans="1:47" s="2" customFormat="1" ht="12">
      <c r="A191" s="39"/>
      <c r="B191" s="40"/>
      <c r="C191" s="41"/>
      <c r="D191" s="226" t="s">
        <v>160</v>
      </c>
      <c r="E191" s="41"/>
      <c r="F191" s="227" t="s">
        <v>839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160</v>
      </c>
      <c r="AU191" s="18" t="s">
        <v>84</v>
      </c>
    </row>
    <row r="192" spans="1:65" s="2" customFormat="1" ht="16.5" customHeight="1">
      <c r="A192" s="39"/>
      <c r="B192" s="40"/>
      <c r="C192" s="213" t="s">
        <v>425</v>
      </c>
      <c r="D192" s="213" t="s">
        <v>154</v>
      </c>
      <c r="E192" s="214" t="s">
        <v>840</v>
      </c>
      <c r="F192" s="215" t="s">
        <v>841</v>
      </c>
      <c r="G192" s="216" t="s">
        <v>254</v>
      </c>
      <c r="H192" s="217">
        <v>1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241</v>
      </c>
      <c r="AT192" s="224" t="s">
        <v>154</v>
      </c>
      <c r="AU192" s="224" t="s">
        <v>84</v>
      </c>
      <c r="AY192" s="18" t="s">
        <v>152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84</v>
      </c>
      <c r="BK192" s="225">
        <f>ROUND(I192*H192,2)</f>
        <v>0</v>
      </c>
      <c r="BL192" s="18" t="s">
        <v>241</v>
      </c>
      <c r="BM192" s="224" t="s">
        <v>749</v>
      </c>
    </row>
    <row r="193" spans="1:47" s="2" customFormat="1" ht="12">
      <c r="A193" s="39"/>
      <c r="B193" s="40"/>
      <c r="C193" s="41"/>
      <c r="D193" s="226" t="s">
        <v>160</v>
      </c>
      <c r="E193" s="41"/>
      <c r="F193" s="227" t="s">
        <v>841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160</v>
      </c>
      <c r="AU193" s="18" t="s">
        <v>84</v>
      </c>
    </row>
    <row r="194" spans="1:65" s="2" customFormat="1" ht="24.15" customHeight="1">
      <c r="A194" s="39"/>
      <c r="B194" s="40"/>
      <c r="C194" s="244" t="s">
        <v>431</v>
      </c>
      <c r="D194" s="244" t="s">
        <v>259</v>
      </c>
      <c r="E194" s="245" t="s">
        <v>842</v>
      </c>
      <c r="F194" s="246" t="s">
        <v>843</v>
      </c>
      <c r="G194" s="247" t="s">
        <v>254</v>
      </c>
      <c r="H194" s="248">
        <v>1</v>
      </c>
      <c r="I194" s="249"/>
      <c r="J194" s="250">
        <f>ROUND(I194*H194,2)</f>
        <v>0</v>
      </c>
      <c r="K194" s="246" t="s">
        <v>19</v>
      </c>
      <c r="L194" s="251"/>
      <c r="M194" s="252" t="s">
        <v>19</v>
      </c>
      <c r="N194" s="253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262</v>
      </c>
      <c r="AT194" s="224" t="s">
        <v>259</v>
      </c>
      <c r="AU194" s="224" t="s">
        <v>84</v>
      </c>
      <c r="AY194" s="18" t="s">
        <v>152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84</v>
      </c>
      <c r="BK194" s="225">
        <f>ROUND(I194*H194,2)</f>
        <v>0</v>
      </c>
      <c r="BL194" s="18" t="s">
        <v>241</v>
      </c>
      <c r="BM194" s="224" t="s">
        <v>752</v>
      </c>
    </row>
    <row r="195" spans="1:47" s="2" customFormat="1" ht="12">
      <c r="A195" s="39"/>
      <c r="B195" s="40"/>
      <c r="C195" s="41"/>
      <c r="D195" s="226" t="s">
        <v>160</v>
      </c>
      <c r="E195" s="41"/>
      <c r="F195" s="227" t="s">
        <v>843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160</v>
      </c>
      <c r="AU195" s="18" t="s">
        <v>84</v>
      </c>
    </row>
    <row r="196" spans="1:65" s="2" customFormat="1" ht="16.5" customHeight="1">
      <c r="A196" s="39"/>
      <c r="B196" s="40"/>
      <c r="C196" s="213" t="s">
        <v>262</v>
      </c>
      <c r="D196" s="213" t="s">
        <v>154</v>
      </c>
      <c r="E196" s="214" t="s">
        <v>474</v>
      </c>
      <c r="F196" s="215" t="s">
        <v>724</v>
      </c>
      <c r="G196" s="216" t="s">
        <v>206</v>
      </c>
      <c r="H196" s="217">
        <v>0.189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241</v>
      </c>
      <c r="AT196" s="224" t="s">
        <v>154</v>
      </c>
      <c r="AU196" s="224" t="s">
        <v>84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84</v>
      </c>
      <c r="BK196" s="225">
        <f>ROUND(I196*H196,2)</f>
        <v>0</v>
      </c>
      <c r="BL196" s="18" t="s">
        <v>241</v>
      </c>
      <c r="BM196" s="224" t="s">
        <v>756</v>
      </c>
    </row>
    <row r="197" spans="1:47" s="2" customFormat="1" ht="12">
      <c r="A197" s="39"/>
      <c r="B197" s="40"/>
      <c r="C197" s="41"/>
      <c r="D197" s="226" t="s">
        <v>160</v>
      </c>
      <c r="E197" s="41"/>
      <c r="F197" s="227" t="s">
        <v>724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160</v>
      </c>
      <c r="AU197" s="18" t="s">
        <v>84</v>
      </c>
    </row>
    <row r="198" spans="1:63" s="12" customFormat="1" ht="22.8" customHeight="1">
      <c r="A198" s="12"/>
      <c r="B198" s="197"/>
      <c r="C198" s="198"/>
      <c r="D198" s="199" t="s">
        <v>72</v>
      </c>
      <c r="E198" s="211" t="s">
        <v>725</v>
      </c>
      <c r="F198" s="211" t="s">
        <v>726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SUM(P199:P214)</f>
        <v>0</v>
      </c>
      <c r="Q198" s="205"/>
      <c r="R198" s="206">
        <f>SUM(R199:R214)</f>
        <v>0</v>
      </c>
      <c r="S198" s="205"/>
      <c r="T198" s="207">
        <f>SUM(T199:T214)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84</v>
      </c>
      <c r="AT198" s="209" t="s">
        <v>72</v>
      </c>
      <c r="AU198" s="209" t="s">
        <v>77</v>
      </c>
      <c r="AY198" s="208" t="s">
        <v>152</v>
      </c>
      <c r="BK198" s="210">
        <f>SUM(BK199:BK214)</f>
        <v>0</v>
      </c>
    </row>
    <row r="199" spans="1:65" s="2" customFormat="1" ht="16.5" customHeight="1">
      <c r="A199" s="39"/>
      <c r="B199" s="40"/>
      <c r="C199" s="213" t="s">
        <v>445</v>
      </c>
      <c r="D199" s="213" t="s">
        <v>154</v>
      </c>
      <c r="E199" s="214" t="s">
        <v>727</v>
      </c>
      <c r="F199" s="215" t="s">
        <v>728</v>
      </c>
      <c r="G199" s="216" t="s">
        <v>157</v>
      </c>
      <c r="H199" s="217">
        <v>61.335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241</v>
      </c>
      <c r="AT199" s="224" t="s">
        <v>154</v>
      </c>
      <c r="AU199" s="224" t="s">
        <v>84</v>
      </c>
      <c r="AY199" s="18" t="s">
        <v>152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84</v>
      </c>
      <c r="BK199" s="225">
        <f>ROUND(I199*H199,2)</f>
        <v>0</v>
      </c>
      <c r="BL199" s="18" t="s">
        <v>241</v>
      </c>
      <c r="BM199" s="224" t="s">
        <v>759</v>
      </c>
    </row>
    <row r="200" spans="1:47" s="2" customFormat="1" ht="12">
      <c r="A200" s="39"/>
      <c r="B200" s="40"/>
      <c r="C200" s="41"/>
      <c r="D200" s="226" t="s">
        <v>160</v>
      </c>
      <c r="E200" s="41"/>
      <c r="F200" s="227" t="s">
        <v>728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160</v>
      </c>
      <c r="AU200" s="18" t="s">
        <v>84</v>
      </c>
    </row>
    <row r="201" spans="1:51" s="13" customFormat="1" ht="12">
      <c r="A201" s="13"/>
      <c r="B201" s="233"/>
      <c r="C201" s="234"/>
      <c r="D201" s="226" t="s">
        <v>164</v>
      </c>
      <c r="E201" s="235" t="s">
        <v>19</v>
      </c>
      <c r="F201" s="236" t="s">
        <v>844</v>
      </c>
      <c r="G201" s="234"/>
      <c r="H201" s="237">
        <v>61.335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164</v>
      </c>
      <c r="AU201" s="243" t="s">
        <v>84</v>
      </c>
      <c r="AV201" s="13" t="s">
        <v>84</v>
      </c>
      <c r="AW201" s="13" t="s">
        <v>35</v>
      </c>
      <c r="AX201" s="13" t="s">
        <v>73</v>
      </c>
      <c r="AY201" s="243" t="s">
        <v>152</v>
      </c>
    </row>
    <row r="202" spans="1:51" s="14" customFormat="1" ht="12">
      <c r="A202" s="14"/>
      <c r="B202" s="254"/>
      <c r="C202" s="255"/>
      <c r="D202" s="226" t="s">
        <v>164</v>
      </c>
      <c r="E202" s="256" t="s">
        <v>19</v>
      </c>
      <c r="F202" s="257" t="s">
        <v>321</v>
      </c>
      <c r="G202" s="255"/>
      <c r="H202" s="258">
        <v>61.335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164</v>
      </c>
      <c r="AU202" s="264" t="s">
        <v>84</v>
      </c>
      <c r="AV202" s="14" t="s">
        <v>91</v>
      </c>
      <c r="AW202" s="14" t="s">
        <v>35</v>
      </c>
      <c r="AX202" s="14" t="s">
        <v>77</v>
      </c>
      <c r="AY202" s="264" t="s">
        <v>152</v>
      </c>
    </row>
    <row r="203" spans="1:65" s="2" customFormat="1" ht="16.5" customHeight="1">
      <c r="A203" s="39"/>
      <c r="B203" s="40"/>
      <c r="C203" s="213" t="s">
        <v>451</v>
      </c>
      <c r="D203" s="213" t="s">
        <v>154</v>
      </c>
      <c r="E203" s="214" t="s">
        <v>730</v>
      </c>
      <c r="F203" s="215" t="s">
        <v>731</v>
      </c>
      <c r="G203" s="216" t="s">
        <v>157</v>
      </c>
      <c r="H203" s="217">
        <v>61.335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241</v>
      </c>
      <c r="AT203" s="224" t="s">
        <v>154</v>
      </c>
      <c r="AU203" s="224" t="s">
        <v>84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84</v>
      </c>
      <c r="BK203" s="225">
        <f>ROUND(I203*H203,2)</f>
        <v>0</v>
      </c>
      <c r="BL203" s="18" t="s">
        <v>241</v>
      </c>
      <c r="BM203" s="224" t="s">
        <v>783</v>
      </c>
    </row>
    <row r="204" spans="1:47" s="2" customFormat="1" ht="12">
      <c r="A204" s="39"/>
      <c r="B204" s="40"/>
      <c r="C204" s="41"/>
      <c r="D204" s="226" t="s">
        <v>160</v>
      </c>
      <c r="E204" s="41"/>
      <c r="F204" s="227" t="s">
        <v>731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160</v>
      </c>
      <c r="AU204" s="18" t="s">
        <v>84</v>
      </c>
    </row>
    <row r="205" spans="1:65" s="2" customFormat="1" ht="16.5" customHeight="1">
      <c r="A205" s="39"/>
      <c r="B205" s="40"/>
      <c r="C205" s="213" t="s">
        <v>784</v>
      </c>
      <c r="D205" s="213" t="s">
        <v>154</v>
      </c>
      <c r="E205" s="214" t="s">
        <v>732</v>
      </c>
      <c r="F205" s="215" t="s">
        <v>733</v>
      </c>
      <c r="G205" s="216" t="s">
        <v>157</v>
      </c>
      <c r="H205" s="217">
        <v>61.335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241</v>
      </c>
      <c r="AT205" s="224" t="s">
        <v>154</v>
      </c>
      <c r="AU205" s="224" t="s">
        <v>84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84</v>
      </c>
      <c r="BK205" s="225">
        <f>ROUND(I205*H205,2)</f>
        <v>0</v>
      </c>
      <c r="BL205" s="18" t="s">
        <v>241</v>
      </c>
      <c r="BM205" s="224" t="s">
        <v>785</v>
      </c>
    </row>
    <row r="206" spans="1:47" s="2" customFormat="1" ht="12">
      <c r="A206" s="39"/>
      <c r="B206" s="40"/>
      <c r="C206" s="41"/>
      <c r="D206" s="226" t="s">
        <v>160</v>
      </c>
      <c r="E206" s="41"/>
      <c r="F206" s="227" t="s">
        <v>733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160</v>
      </c>
      <c r="AU206" s="18" t="s">
        <v>84</v>
      </c>
    </row>
    <row r="207" spans="1:65" s="2" customFormat="1" ht="16.5" customHeight="1">
      <c r="A207" s="39"/>
      <c r="B207" s="40"/>
      <c r="C207" s="213" t="s">
        <v>456</v>
      </c>
      <c r="D207" s="213" t="s">
        <v>154</v>
      </c>
      <c r="E207" s="214" t="s">
        <v>734</v>
      </c>
      <c r="F207" s="215" t="s">
        <v>735</v>
      </c>
      <c r="G207" s="216" t="s">
        <v>157</v>
      </c>
      <c r="H207" s="217">
        <v>61.335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241</v>
      </c>
      <c r="AT207" s="224" t="s">
        <v>154</v>
      </c>
      <c r="AU207" s="224" t="s">
        <v>84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84</v>
      </c>
      <c r="BK207" s="225">
        <f>ROUND(I207*H207,2)</f>
        <v>0</v>
      </c>
      <c r="BL207" s="18" t="s">
        <v>241</v>
      </c>
      <c r="BM207" s="224" t="s">
        <v>787</v>
      </c>
    </row>
    <row r="208" spans="1:47" s="2" customFormat="1" ht="12">
      <c r="A208" s="39"/>
      <c r="B208" s="40"/>
      <c r="C208" s="41"/>
      <c r="D208" s="226" t="s">
        <v>160</v>
      </c>
      <c r="E208" s="41"/>
      <c r="F208" s="227" t="s">
        <v>735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160</v>
      </c>
      <c r="AU208" s="18" t="s">
        <v>84</v>
      </c>
    </row>
    <row r="209" spans="1:65" s="2" customFormat="1" ht="16.5" customHeight="1">
      <c r="A209" s="39"/>
      <c r="B209" s="40"/>
      <c r="C209" s="213" t="s">
        <v>462</v>
      </c>
      <c r="D209" s="213" t="s">
        <v>154</v>
      </c>
      <c r="E209" s="214" t="s">
        <v>736</v>
      </c>
      <c r="F209" s="215" t="s">
        <v>737</v>
      </c>
      <c r="G209" s="216" t="s">
        <v>157</v>
      </c>
      <c r="H209" s="217">
        <v>61.335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241</v>
      </c>
      <c r="AT209" s="224" t="s">
        <v>154</v>
      </c>
      <c r="AU209" s="224" t="s">
        <v>84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84</v>
      </c>
      <c r="BK209" s="225">
        <f>ROUND(I209*H209,2)</f>
        <v>0</v>
      </c>
      <c r="BL209" s="18" t="s">
        <v>241</v>
      </c>
      <c r="BM209" s="224" t="s">
        <v>789</v>
      </c>
    </row>
    <row r="210" spans="1:47" s="2" customFormat="1" ht="12">
      <c r="A210" s="39"/>
      <c r="B210" s="40"/>
      <c r="C210" s="41"/>
      <c r="D210" s="226" t="s">
        <v>160</v>
      </c>
      <c r="E210" s="41"/>
      <c r="F210" s="227" t="s">
        <v>737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160</v>
      </c>
      <c r="AU210" s="18" t="s">
        <v>84</v>
      </c>
    </row>
    <row r="211" spans="1:65" s="2" customFormat="1" ht="24.15" customHeight="1">
      <c r="A211" s="39"/>
      <c r="B211" s="40"/>
      <c r="C211" s="244" t="s">
        <v>468</v>
      </c>
      <c r="D211" s="244" t="s">
        <v>259</v>
      </c>
      <c r="E211" s="245" t="s">
        <v>738</v>
      </c>
      <c r="F211" s="246" t="s">
        <v>739</v>
      </c>
      <c r="G211" s="247" t="s">
        <v>157</v>
      </c>
      <c r="H211" s="248">
        <v>67.469</v>
      </c>
      <c r="I211" s="249"/>
      <c r="J211" s="250">
        <f>ROUND(I211*H211,2)</f>
        <v>0</v>
      </c>
      <c r="K211" s="246" t="s">
        <v>19</v>
      </c>
      <c r="L211" s="251"/>
      <c r="M211" s="252" t="s">
        <v>19</v>
      </c>
      <c r="N211" s="253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262</v>
      </c>
      <c r="AT211" s="224" t="s">
        <v>259</v>
      </c>
      <c r="AU211" s="224" t="s">
        <v>84</v>
      </c>
      <c r="AY211" s="18" t="s">
        <v>152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84</v>
      </c>
      <c r="BK211" s="225">
        <f>ROUND(I211*H211,2)</f>
        <v>0</v>
      </c>
      <c r="BL211" s="18" t="s">
        <v>241</v>
      </c>
      <c r="BM211" s="224" t="s">
        <v>790</v>
      </c>
    </row>
    <row r="212" spans="1:47" s="2" customFormat="1" ht="12">
      <c r="A212" s="39"/>
      <c r="B212" s="40"/>
      <c r="C212" s="41"/>
      <c r="D212" s="226" t="s">
        <v>160</v>
      </c>
      <c r="E212" s="41"/>
      <c r="F212" s="227" t="s">
        <v>739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160</v>
      </c>
      <c r="AU212" s="18" t="s">
        <v>84</v>
      </c>
    </row>
    <row r="213" spans="1:65" s="2" customFormat="1" ht="16.5" customHeight="1">
      <c r="A213" s="39"/>
      <c r="B213" s="40"/>
      <c r="C213" s="213" t="s">
        <v>278</v>
      </c>
      <c r="D213" s="213" t="s">
        <v>154</v>
      </c>
      <c r="E213" s="214" t="s">
        <v>747</v>
      </c>
      <c r="F213" s="215" t="s">
        <v>748</v>
      </c>
      <c r="G213" s="216" t="s">
        <v>206</v>
      </c>
      <c r="H213" s="217">
        <v>0.42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241</v>
      </c>
      <c r="AT213" s="224" t="s">
        <v>154</v>
      </c>
      <c r="AU213" s="224" t="s">
        <v>84</v>
      </c>
      <c r="AY213" s="18" t="s">
        <v>152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84</v>
      </c>
      <c r="BK213" s="225">
        <f>ROUND(I213*H213,2)</f>
        <v>0</v>
      </c>
      <c r="BL213" s="18" t="s">
        <v>241</v>
      </c>
      <c r="BM213" s="224" t="s">
        <v>792</v>
      </c>
    </row>
    <row r="214" spans="1:47" s="2" customFormat="1" ht="12">
      <c r="A214" s="39"/>
      <c r="B214" s="40"/>
      <c r="C214" s="41"/>
      <c r="D214" s="226" t="s">
        <v>160</v>
      </c>
      <c r="E214" s="41"/>
      <c r="F214" s="227" t="s">
        <v>748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160</v>
      </c>
      <c r="AU214" s="18" t="s">
        <v>84</v>
      </c>
    </row>
    <row r="215" spans="1:63" s="12" customFormat="1" ht="22.8" customHeight="1">
      <c r="A215" s="12"/>
      <c r="B215" s="197"/>
      <c r="C215" s="198"/>
      <c r="D215" s="199" t="s">
        <v>72</v>
      </c>
      <c r="E215" s="211" t="s">
        <v>845</v>
      </c>
      <c r="F215" s="211" t="s">
        <v>846</v>
      </c>
      <c r="G215" s="198"/>
      <c r="H215" s="198"/>
      <c r="I215" s="201"/>
      <c r="J215" s="212">
        <f>BK215</f>
        <v>0</v>
      </c>
      <c r="K215" s="198"/>
      <c r="L215" s="203"/>
      <c r="M215" s="204"/>
      <c r="N215" s="205"/>
      <c r="O215" s="205"/>
      <c r="P215" s="206">
        <f>SUM(P216:P231)</f>
        <v>0</v>
      </c>
      <c r="Q215" s="205"/>
      <c r="R215" s="206">
        <f>SUM(R216:R231)</f>
        <v>0</v>
      </c>
      <c r="S215" s="205"/>
      <c r="T215" s="207">
        <f>SUM(T216:T231)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8" t="s">
        <v>84</v>
      </c>
      <c r="AT215" s="209" t="s">
        <v>72</v>
      </c>
      <c r="AU215" s="209" t="s">
        <v>77</v>
      </c>
      <c r="AY215" s="208" t="s">
        <v>152</v>
      </c>
      <c r="BK215" s="210">
        <f>SUM(BK216:BK231)</f>
        <v>0</v>
      </c>
    </row>
    <row r="216" spans="1:65" s="2" customFormat="1" ht="16.5" customHeight="1">
      <c r="A216" s="39"/>
      <c r="B216" s="40"/>
      <c r="C216" s="213" t="s">
        <v>284</v>
      </c>
      <c r="D216" s="213" t="s">
        <v>154</v>
      </c>
      <c r="E216" s="214" t="s">
        <v>847</v>
      </c>
      <c r="F216" s="215" t="s">
        <v>848</v>
      </c>
      <c r="G216" s="216" t="s">
        <v>157</v>
      </c>
      <c r="H216" s="217">
        <v>76.72</v>
      </c>
      <c r="I216" s="218"/>
      <c r="J216" s="219">
        <f>ROUND(I216*H216,2)</f>
        <v>0</v>
      </c>
      <c r="K216" s="215" t="s">
        <v>19</v>
      </c>
      <c r="L216" s="45"/>
      <c r="M216" s="220" t="s">
        <v>19</v>
      </c>
      <c r="N216" s="221" t="s">
        <v>45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241</v>
      </c>
      <c r="AT216" s="224" t="s">
        <v>154</v>
      </c>
      <c r="AU216" s="224" t="s">
        <v>84</v>
      </c>
      <c r="AY216" s="18" t="s">
        <v>152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84</v>
      </c>
      <c r="BK216" s="225">
        <f>ROUND(I216*H216,2)</f>
        <v>0</v>
      </c>
      <c r="BL216" s="18" t="s">
        <v>241</v>
      </c>
      <c r="BM216" s="224" t="s">
        <v>793</v>
      </c>
    </row>
    <row r="217" spans="1:47" s="2" customFormat="1" ht="12">
      <c r="A217" s="39"/>
      <c r="B217" s="40"/>
      <c r="C217" s="41"/>
      <c r="D217" s="226" t="s">
        <v>160</v>
      </c>
      <c r="E217" s="41"/>
      <c r="F217" s="227" t="s">
        <v>848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160</v>
      </c>
      <c r="AU217" s="18" t="s">
        <v>84</v>
      </c>
    </row>
    <row r="218" spans="1:51" s="13" customFormat="1" ht="12">
      <c r="A218" s="13"/>
      <c r="B218" s="233"/>
      <c r="C218" s="234"/>
      <c r="D218" s="226" t="s">
        <v>164</v>
      </c>
      <c r="E218" s="235" t="s">
        <v>19</v>
      </c>
      <c r="F218" s="236" t="s">
        <v>849</v>
      </c>
      <c r="G218" s="234"/>
      <c r="H218" s="237">
        <v>76.72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164</v>
      </c>
      <c r="AU218" s="243" t="s">
        <v>84</v>
      </c>
      <c r="AV218" s="13" t="s">
        <v>84</v>
      </c>
      <c r="AW218" s="13" t="s">
        <v>35</v>
      </c>
      <c r="AX218" s="13" t="s">
        <v>73</v>
      </c>
      <c r="AY218" s="243" t="s">
        <v>152</v>
      </c>
    </row>
    <row r="219" spans="1:51" s="14" customFormat="1" ht="12">
      <c r="A219" s="14"/>
      <c r="B219" s="254"/>
      <c r="C219" s="255"/>
      <c r="D219" s="226" t="s">
        <v>164</v>
      </c>
      <c r="E219" s="256" t="s">
        <v>19</v>
      </c>
      <c r="F219" s="257" t="s">
        <v>321</v>
      </c>
      <c r="G219" s="255"/>
      <c r="H219" s="258">
        <v>76.72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4" t="s">
        <v>164</v>
      </c>
      <c r="AU219" s="264" t="s">
        <v>84</v>
      </c>
      <c r="AV219" s="14" t="s">
        <v>91</v>
      </c>
      <c r="AW219" s="14" t="s">
        <v>35</v>
      </c>
      <c r="AX219" s="14" t="s">
        <v>77</v>
      </c>
      <c r="AY219" s="264" t="s">
        <v>152</v>
      </c>
    </row>
    <row r="220" spans="1:65" s="2" customFormat="1" ht="16.5" customHeight="1">
      <c r="A220" s="39"/>
      <c r="B220" s="40"/>
      <c r="C220" s="213" t="s">
        <v>290</v>
      </c>
      <c r="D220" s="213" t="s">
        <v>154</v>
      </c>
      <c r="E220" s="214" t="s">
        <v>850</v>
      </c>
      <c r="F220" s="215" t="s">
        <v>851</v>
      </c>
      <c r="G220" s="216" t="s">
        <v>157</v>
      </c>
      <c r="H220" s="217">
        <v>76.72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241</v>
      </c>
      <c r="AT220" s="224" t="s">
        <v>154</v>
      </c>
      <c r="AU220" s="224" t="s">
        <v>84</v>
      </c>
      <c r="AY220" s="18" t="s">
        <v>152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84</v>
      </c>
      <c r="BK220" s="225">
        <f>ROUND(I220*H220,2)</f>
        <v>0</v>
      </c>
      <c r="BL220" s="18" t="s">
        <v>241</v>
      </c>
      <c r="BM220" s="224" t="s">
        <v>852</v>
      </c>
    </row>
    <row r="221" spans="1:47" s="2" customFormat="1" ht="12">
      <c r="A221" s="39"/>
      <c r="B221" s="40"/>
      <c r="C221" s="41"/>
      <c r="D221" s="226" t="s">
        <v>160</v>
      </c>
      <c r="E221" s="41"/>
      <c r="F221" s="227" t="s">
        <v>851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160</v>
      </c>
      <c r="AU221" s="18" t="s">
        <v>84</v>
      </c>
    </row>
    <row r="222" spans="1:51" s="13" customFormat="1" ht="12">
      <c r="A222" s="13"/>
      <c r="B222" s="233"/>
      <c r="C222" s="234"/>
      <c r="D222" s="226" t="s">
        <v>164</v>
      </c>
      <c r="E222" s="235" t="s">
        <v>19</v>
      </c>
      <c r="F222" s="236" t="s">
        <v>853</v>
      </c>
      <c r="G222" s="234"/>
      <c r="H222" s="237">
        <v>76.72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164</v>
      </c>
      <c r="AU222" s="243" t="s">
        <v>84</v>
      </c>
      <c r="AV222" s="13" t="s">
        <v>84</v>
      </c>
      <c r="AW222" s="13" t="s">
        <v>35</v>
      </c>
      <c r="AX222" s="13" t="s">
        <v>73</v>
      </c>
      <c r="AY222" s="243" t="s">
        <v>152</v>
      </c>
    </row>
    <row r="223" spans="1:51" s="14" customFormat="1" ht="12">
      <c r="A223" s="14"/>
      <c r="B223" s="254"/>
      <c r="C223" s="255"/>
      <c r="D223" s="226" t="s">
        <v>164</v>
      </c>
      <c r="E223" s="256" t="s">
        <v>19</v>
      </c>
      <c r="F223" s="257" t="s">
        <v>321</v>
      </c>
      <c r="G223" s="255"/>
      <c r="H223" s="258">
        <v>76.72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164</v>
      </c>
      <c r="AU223" s="264" t="s">
        <v>84</v>
      </c>
      <c r="AV223" s="14" t="s">
        <v>91</v>
      </c>
      <c r="AW223" s="14" t="s">
        <v>35</v>
      </c>
      <c r="AX223" s="14" t="s">
        <v>77</v>
      </c>
      <c r="AY223" s="264" t="s">
        <v>152</v>
      </c>
    </row>
    <row r="224" spans="1:65" s="2" customFormat="1" ht="16.5" customHeight="1">
      <c r="A224" s="39"/>
      <c r="B224" s="40"/>
      <c r="C224" s="244" t="s">
        <v>296</v>
      </c>
      <c r="D224" s="244" t="s">
        <v>259</v>
      </c>
      <c r="E224" s="245" t="s">
        <v>854</v>
      </c>
      <c r="F224" s="246" t="s">
        <v>855</v>
      </c>
      <c r="G224" s="247" t="s">
        <v>157</v>
      </c>
      <c r="H224" s="248">
        <v>84.392</v>
      </c>
      <c r="I224" s="249"/>
      <c r="J224" s="250">
        <f>ROUND(I224*H224,2)</f>
        <v>0</v>
      </c>
      <c r="K224" s="246" t="s">
        <v>19</v>
      </c>
      <c r="L224" s="251"/>
      <c r="M224" s="252" t="s">
        <v>19</v>
      </c>
      <c r="N224" s="253" t="s">
        <v>45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262</v>
      </c>
      <c r="AT224" s="224" t="s">
        <v>259</v>
      </c>
      <c r="AU224" s="224" t="s">
        <v>84</v>
      </c>
      <c r="AY224" s="18" t="s">
        <v>152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84</v>
      </c>
      <c r="BK224" s="225">
        <f>ROUND(I224*H224,2)</f>
        <v>0</v>
      </c>
      <c r="BL224" s="18" t="s">
        <v>241</v>
      </c>
      <c r="BM224" s="224" t="s">
        <v>856</v>
      </c>
    </row>
    <row r="225" spans="1:47" s="2" customFormat="1" ht="12">
      <c r="A225" s="39"/>
      <c r="B225" s="40"/>
      <c r="C225" s="41"/>
      <c r="D225" s="226" t="s">
        <v>160</v>
      </c>
      <c r="E225" s="41"/>
      <c r="F225" s="227" t="s">
        <v>855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160</v>
      </c>
      <c r="AU225" s="18" t="s">
        <v>84</v>
      </c>
    </row>
    <row r="226" spans="1:51" s="13" customFormat="1" ht="12">
      <c r="A226" s="13"/>
      <c r="B226" s="233"/>
      <c r="C226" s="234"/>
      <c r="D226" s="226" t="s">
        <v>164</v>
      </c>
      <c r="E226" s="235" t="s">
        <v>19</v>
      </c>
      <c r="F226" s="236" t="s">
        <v>857</v>
      </c>
      <c r="G226" s="234"/>
      <c r="H226" s="237">
        <v>84.392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164</v>
      </c>
      <c r="AU226" s="243" t="s">
        <v>84</v>
      </c>
      <c r="AV226" s="13" t="s">
        <v>84</v>
      </c>
      <c r="AW226" s="13" t="s">
        <v>35</v>
      </c>
      <c r="AX226" s="13" t="s">
        <v>73</v>
      </c>
      <c r="AY226" s="243" t="s">
        <v>152</v>
      </c>
    </row>
    <row r="227" spans="1:51" s="14" customFormat="1" ht="12">
      <c r="A227" s="14"/>
      <c r="B227" s="254"/>
      <c r="C227" s="255"/>
      <c r="D227" s="226" t="s">
        <v>164</v>
      </c>
      <c r="E227" s="256" t="s">
        <v>19</v>
      </c>
      <c r="F227" s="257" t="s">
        <v>321</v>
      </c>
      <c r="G227" s="255"/>
      <c r="H227" s="258">
        <v>84.392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4" t="s">
        <v>164</v>
      </c>
      <c r="AU227" s="264" t="s">
        <v>84</v>
      </c>
      <c r="AV227" s="14" t="s">
        <v>91</v>
      </c>
      <c r="AW227" s="14" t="s">
        <v>35</v>
      </c>
      <c r="AX227" s="14" t="s">
        <v>77</v>
      </c>
      <c r="AY227" s="264" t="s">
        <v>152</v>
      </c>
    </row>
    <row r="228" spans="1:65" s="2" customFormat="1" ht="21.75" customHeight="1">
      <c r="A228" s="39"/>
      <c r="B228" s="40"/>
      <c r="C228" s="213" t="s">
        <v>302</v>
      </c>
      <c r="D228" s="213" t="s">
        <v>154</v>
      </c>
      <c r="E228" s="214" t="s">
        <v>858</v>
      </c>
      <c r="F228" s="215" t="s">
        <v>859</v>
      </c>
      <c r="G228" s="216" t="s">
        <v>157</v>
      </c>
      <c r="H228" s="217">
        <v>76.72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241</v>
      </c>
      <c r="AT228" s="224" t="s">
        <v>154</v>
      </c>
      <c r="AU228" s="224" t="s">
        <v>84</v>
      </c>
      <c r="AY228" s="18" t="s">
        <v>152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84</v>
      </c>
      <c r="BK228" s="225">
        <f>ROUND(I228*H228,2)</f>
        <v>0</v>
      </c>
      <c r="BL228" s="18" t="s">
        <v>241</v>
      </c>
      <c r="BM228" s="224" t="s">
        <v>860</v>
      </c>
    </row>
    <row r="229" spans="1:47" s="2" customFormat="1" ht="12">
      <c r="A229" s="39"/>
      <c r="B229" s="40"/>
      <c r="C229" s="41"/>
      <c r="D229" s="226" t="s">
        <v>160</v>
      </c>
      <c r="E229" s="41"/>
      <c r="F229" s="227" t="s">
        <v>859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160</v>
      </c>
      <c r="AU229" s="18" t="s">
        <v>84</v>
      </c>
    </row>
    <row r="230" spans="1:65" s="2" customFormat="1" ht="16.5" customHeight="1">
      <c r="A230" s="39"/>
      <c r="B230" s="40"/>
      <c r="C230" s="213" t="s">
        <v>308</v>
      </c>
      <c r="D230" s="213" t="s">
        <v>154</v>
      </c>
      <c r="E230" s="214" t="s">
        <v>861</v>
      </c>
      <c r="F230" s="215" t="s">
        <v>862</v>
      </c>
      <c r="G230" s="216" t="s">
        <v>206</v>
      </c>
      <c r="H230" s="217">
        <v>1.479</v>
      </c>
      <c r="I230" s="218"/>
      <c r="J230" s="219">
        <f>ROUND(I230*H230,2)</f>
        <v>0</v>
      </c>
      <c r="K230" s="215" t="s">
        <v>19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241</v>
      </c>
      <c r="AT230" s="224" t="s">
        <v>154</v>
      </c>
      <c r="AU230" s="224" t="s">
        <v>84</v>
      </c>
      <c r="AY230" s="18" t="s">
        <v>152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84</v>
      </c>
      <c r="BK230" s="225">
        <f>ROUND(I230*H230,2)</f>
        <v>0</v>
      </c>
      <c r="BL230" s="18" t="s">
        <v>241</v>
      </c>
      <c r="BM230" s="224" t="s">
        <v>863</v>
      </c>
    </row>
    <row r="231" spans="1:47" s="2" customFormat="1" ht="12">
      <c r="A231" s="39"/>
      <c r="B231" s="40"/>
      <c r="C231" s="41"/>
      <c r="D231" s="226" t="s">
        <v>160</v>
      </c>
      <c r="E231" s="41"/>
      <c r="F231" s="227" t="s">
        <v>862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160</v>
      </c>
      <c r="AU231" s="18" t="s">
        <v>84</v>
      </c>
    </row>
    <row r="232" spans="1:63" s="12" customFormat="1" ht="22.8" customHeight="1">
      <c r="A232" s="12"/>
      <c r="B232" s="197"/>
      <c r="C232" s="198"/>
      <c r="D232" s="199" t="s">
        <v>72</v>
      </c>
      <c r="E232" s="211" t="s">
        <v>288</v>
      </c>
      <c r="F232" s="211" t="s">
        <v>289</v>
      </c>
      <c r="G232" s="198"/>
      <c r="H232" s="198"/>
      <c r="I232" s="201"/>
      <c r="J232" s="212">
        <f>BK232</f>
        <v>0</v>
      </c>
      <c r="K232" s="198"/>
      <c r="L232" s="203"/>
      <c r="M232" s="204"/>
      <c r="N232" s="205"/>
      <c r="O232" s="205"/>
      <c r="P232" s="206">
        <f>SUM(P233:P246)</f>
        <v>0</v>
      </c>
      <c r="Q232" s="205"/>
      <c r="R232" s="206">
        <f>SUM(R233:R246)</f>
        <v>0</v>
      </c>
      <c r="S232" s="205"/>
      <c r="T232" s="207">
        <f>SUM(T233:T246)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84</v>
      </c>
      <c r="AT232" s="209" t="s">
        <v>72</v>
      </c>
      <c r="AU232" s="209" t="s">
        <v>77</v>
      </c>
      <c r="AY232" s="208" t="s">
        <v>152</v>
      </c>
      <c r="BK232" s="210">
        <f>SUM(BK233:BK246)</f>
        <v>0</v>
      </c>
    </row>
    <row r="233" spans="1:65" s="2" customFormat="1" ht="16.5" customHeight="1">
      <c r="A233" s="39"/>
      <c r="B233" s="40"/>
      <c r="C233" s="213" t="s">
        <v>314</v>
      </c>
      <c r="D233" s="213" t="s">
        <v>154</v>
      </c>
      <c r="E233" s="214" t="s">
        <v>750</v>
      </c>
      <c r="F233" s="215" t="s">
        <v>751</v>
      </c>
      <c r="G233" s="216" t="s">
        <v>157</v>
      </c>
      <c r="H233" s="217">
        <v>61.335</v>
      </c>
      <c r="I233" s="218"/>
      <c r="J233" s="219">
        <f>ROUND(I233*H233,2)</f>
        <v>0</v>
      </c>
      <c r="K233" s="215" t="s">
        <v>19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241</v>
      </c>
      <c r="AT233" s="224" t="s">
        <v>154</v>
      </c>
      <c r="AU233" s="224" t="s">
        <v>84</v>
      </c>
      <c r="AY233" s="18" t="s">
        <v>152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84</v>
      </c>
      <c r="BK233" s="225">
        <f>ROUND(I233*H233,2)</f>
        <v>0</v>
      </c>
      <c r="BL233" s="18" t="s">
        <v>241</v>
      </c>
      <c r="BM233" s="224" t="s">
        <v>864</v>
      </c>
    </row>
    <row r="234" spans="1:47" s="2" customFormat="1" ht="12">
      <c r="A234" s="39"/>
      <c r="B234" s="40"/>
      <c r="C234" s="41"/>
      <c r="D234" s="226" t="s">
        <v>160</v>
      </c>
      <c r="E234" s="41"/>
      <c r="F234" s="227" t="s">
        <v>751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160</v>
      </c>
      <c r="AU234" s="18" t="s">
        <v>84</v>
      </c>
    </row>
    <row r="235" spans="1:51" s="13" customFormat="1" ht="12">
      <c r="A235" s="13"/>
      <c r="B235" s="233"/>
      <c r="C235" s="234"/>
      <c r="D235" s="226" t="s">
        <v>164</v>
      </c>
      <c r="E235" s="235" t="s">
        <v>19</v>
      </c>
      <c r="F235" s="236" t="s">
        <v>844</v>
      </c>
      <c r="G235" s="234"/>
      <c r="H235" s="237">
        <v>61.335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164</v>
      </c>
      <c r="AU235" s="243" t="s">
        <v>84</v>
      </c>
      <c r="AV235" s="13" t="s">
        <v>84</v>
      </c>
      <c r="AW235" s="13" t="s">
        <v>35</v>
      </c>
      <c r="AX235" s="13" t="s">
        <v>73</v>
      </c>
      <c r="AY235" s="243" t="s">
        <v>152</v>
      </c>
    </row>
    <row r="236" spans="1:51" s="14" customFormat="1" ht="12">
      <c r="A236" s="14"/>
      <c r="B236" s="254"/>
      <c r="C236" s="255"/>
      <c r="D236" s="226" t="s">
        <v>164</v>
      </c>
      <c r="E236" s="256" t="s">
        <v>19</v>
      </c>
      <c r="F236" s="257" t="s">
        <v>321</v>
      </c>
      <c r="G236" s="255"/>
      <c r="H236" s="258">
        <v>61.335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164</v>
      </c>
      <c r="AU236" s="264" t="s">
        <v>84</v>
      </c>
      <c r="AV236" s="14" t="s">
        <v>91</v>
      </c>
      <c r="AW236" s="14" t="s">
        <v>35</v>
      </c>
      <c r="AX236" s="14" t="s">
        <v>77</v>
      </c>
      <c r="AY236" s="264" t="s">
        <v>152</v>
      </c>
    </row>
    <row r="237" spans="1:65" s="2" customFormat="1" ht="16.5" customHeight="1">
      <c r="A237" s="39"/>
      <c r="B237" s="40"/>
      <c r="C237" s="213" t="s">
        <v>322</v>
      </c>
      <c r="D237" s="213" t="s">
        <v>154</v>
      </c>
      <c r="E237" s="214" t="s">
        <v>754</v>
      </c>
      <c r="F237" s="215" t="s">
        <v>755</v>
      </c>
      <c r="G237" s="216" t="s">
        <v>157</v>
      </c>
      <c r="H237" s="217">
        <v>61.335</v>
      </c>
      <c r="I237" s="218"/>
      <c r="J237" s="219">
        <f>ROUND(I237*H237,2)</f>
        <v>0</v>
      </c>
      <c r="K237" s="215" t="s">
        <v>19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241</v>
      </c>
      <c r="AT237" s="224" t="s">
        <v>154</v>
      </c>
      <c r="AU237" s="224" t="s">
        <v>84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84</v>
      </c>
      <c r="BK237" s="225">
        <f>ROUND(I237*H237,2)</f>
        <v>0</v>
      </c>
      <c r="BL237" s="18" t="s">
        <v>241</v>
      </c>
      <c r="BM237" s="224" t="s">
        <v>865</v>
      </c>
    </row>
    <row r="238" spans="1:47" s="2" customFormat="1" ht="12">
      <c r="A238" s="39"/>
      <c r="B238" s="40"/>
      <c r="C238" s="41"/>
      <c r="D238" s="226" t="s">
        <v>160</v>
      </c>
      <c r="E238" s="41"/>
      <c r="F238" s="227" t="s">
        <v>755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160</v>
      </c>
      <c r="AU238" s="18" t="s">
        <v>84</v>
      </c>
    </row>
    <row r="239" spans="1:65" s="2" customFormat="1" ht="16.5" customHeight="1">
      <c r="A239" s="39"/>
      <c r="B239" s="40"/>
      <c r="C239" s="213" t="s">
        <v>330</v>
      </c>
      <c r="D239" s="213" t="s">
        <v>154</v>
      </c>
      <c r="E239" s="214" t="s">
        <v>866</v>
      </c>
      <c r="F239" s="215" t="s">
        <v>867</v>
      </c>
      <c r="G239" s="216" t="s">
        <v>157</v>
      </c>
      <c r="H239" s="217">
        <v>18.82</v>
      </c>
      <c r="I239" s="218"/>
      <c r="J239" s="219">
        <f>ROUND(I239*H239,2)</f>
        <v>0</v>
      </c>
      <c r="K239" s="215" t="s">
        <v>19</v>
      </c>
      <c r="L239" s="45"/>
      <c r="M239" s="220" t="s">
        <v>19</v>
      </c>
      <c r="N239" s="221" t="s">
        <v>45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241</v>
      </c>
      <c r="AT239" s="224" t="s">
        <v>154</v>
      </c>
      <c r="AU239" s="224" t="s">
        <v>84</v>
      </c>
      <c r="AY239" s="18" t="s">
        <v>152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84</v>
      </c>
      <c r="BK239" s="225">
        <f>ROUND(I239*H239,2)</f>
        <v>0</v>
      </c>
      <c r="BL239" s="18" t="s">
        <v>241</v>
      </c>
      <c r="BM239" s="224" t="s">
        <v>868</v>
      </c>
    </row>
    <row r="240" spans="1:47" s="2" customFormat="1" ht="12">
      <c r="A240" s="39"/>
      <c r="B240" s="40"/>
      <c r="C240" s="41"/>
      <c r="D240" s="226" t="s">
        <v>160</v>
      </c>
      <c r="E240" s="41"/>
      <c r="F240" s="227" t="s">
        <v>867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160</v>
      </c>
      <c r="AU240" s="18" t="s">
        <v>84</v>
      </c>
    </row>
    <row r="241" spans="1:51" s="13" customFormat="1" ht="12">
      <c r="A241" s="13"/>
      <c r="B241" s="233"/>
      <c r="C241" s="234"/>
      <c r="D241" s="226" t="s">
        <v>164</v>
      </c>
      <c r="E241" s="235" t="s">
        <v>19</v>
      </c>
      <c r="F241" s="236" t="s">
        <v>869</v>
      </c>
      <c r="G241" s="234"/>
      <c r="H241" s="237">
        <v>18.82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164</v>
      </c>
      <c r="AU241" s="243" t="s">
        <v>84</v>
      </c>
      <c r="AV241" s="13" t="s">
        <v>84</v>
      </c>
      <c r="AW241" s="13" t="s">
        <v>35</v>
      </c>
      <c r="AX241" s="13" t="s">
        <v>73</v>
      </c>
      <c r="AY241" s="243" t="s">
        <v>152</v>
      </c>
    </row>
    <row r="242" spans="1:51" s="14" customFormat="1" ht="12">
      <c r="A242" s="14"/>
      <c r="B242" s="254"/>
      <c r="C242" s="255"/>
      <c r="D242" s="226" t="s">
        <v>164</v>
      </c>
      <c r="E242" s="256" t="s">
        <v>19</v>
      </c>
      <c r="F242" s="257" t="s">
        <v>321</v>
      </c>
      <c r="G242" s="255"/>
      <c r="H242" s="258">
        <v>18.82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4" t="s">
        <v>164</v>
      </c>
      <c r="AU242" s="264" t="s">
        <v>84</v>
      </c>
      <c r="AV242" s="14" t="s">
        <v>91</v>
      </c>
      <c r="AW242" s="14" t="s">
        <v>35</v>
      </c>
      <c r="AX242" s="14" t="s">
        <v>77</v>
      </c>
      <c r="AY242" s="264" t="s">
        <v>152</v>
      </c>
    </row>
    <row r="243" spans="1:65" s="2" customFormat="1" ht="21.75" customHeight="1">
      <c r="A243" s="39"/>
      <c r="B243" s="40"/>
      <c r="C243" s="213" t="s">
        <v>339</v>
      </c>
      <c r="D243" s="213" t="s">
        <v>154</v>
      </c>
      <c r="E243" s="214" t="s">
        <v>757</v>
      </c>
      <c r="F243" s="215" t="s">
        <v>758</v>
      </c>
      <c r="G243" s="216" t="s">
        <v>157</v>
      </c>
      <c r="H243" s="217">
        <v>106.69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45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241</v>
      </c>
      <c r="AT243" s="224" t="s">
        <v>154</v>
      </c>
      <c r="AU243" s="224" t="s">
        <v>84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84</v>
      </c>
      <c r="BK243" s="225">
        <f>ROUND(I243*H243,2)</f>
        <v>0</v>
      </c>
      <c r="BL243" s="18" t="s">
        <v>241</v>
      </c>
      <c r="BM243" s="224" t="s">
        <v>870</v>
      </c>
    </row>
    <row r="244" spans="1:47" s="2" customFormat="1" ht="12">
      <c r="A244" s="39"/>
      <c r="B244" s="40"/>
      <c r="C244" s="41"/>
      <c r="D244" s="226" t="s">
        <v>160</v>
      </c>
      <c r="E244" s="41"/>
      <c r="F244" s="227" t="s">
        <v>758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160</v>
      </c>
      <c r="AU244" s="18" t="s">
        <v>84</v>
      </c>
    </row>
    <row r="245" spans="1:51" s="13" customFormat="1" ht="12">
      <c r="A245" s="13"/>
      <c r="B245" s="233"/>
      <c r="C245" s="234"/>
      <c r="D245" s="226" t="s">
        <v>164</v>
      </c>
      <c r="E245" s="235" t="s">
        <v>19</v>
      </c>
      <c r="F245" s="236" t="s">
        <v>871</v>
      </c>
      <c r="G245" s="234"/>
      <c r="H245" s="237">
        <v>106.69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164</v>
      </c>
      <c r="AU245" s="243" t="s">
        <v>84</v>
      </c>
      <c r="AV245" s="13" t="s">
        <v>84</v>
      </c>
      <c r="AW245" s="13" t="s">
        <v>35</v>
      </c>
      <c r="AX245" s="13" t="s">
        <v>73</v>
      </c>
      <c r="AY245" s="243" t="s">
        <v>152</v>
      </c>
    </row>
    <row r="246" spans="1:51" s="14" customFormat="1" ht="12">
      <c r="A246" s="14"/>
      <c r="B246" s="254"/>
      <c r="C246" s="255"/>
      <c r="D246" s="226" t="s">
        <v>164</v>
      </c>
      <c r="E246" s="256" t="s">
        <v>19</v>
      </c>
      <c r="F246" s="257" t="s">
        <v>321</v>
      </c>
      <c r="G246" s="255"/>
      <c r="H246" s="258">
        <v>106.69</v>
      </c>
      <c r="I246" s="259"/>
      <c r="J246" s="255"/>
      <c r="K246" s="255"/>
      <c r="L246" s="260"/>
      <c r="M246" s="269"/>
      <c r="N246" s="270"/>
      <c r="O246" s="270"/>
      <c r="P246" s="270"/>
      <c r="Q246" s="270"/>
      <c r="R246" s="270"/>
      <c r="S246" s="270"/>
      <c r="T246" s="27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4" t="s">
        <v>164</v>
      </c>
      <c r="AU246" s="264" t="s">
        <v>84</v>
      </c>
      <c r="AV246" s="14" t="s">
        <v>91</v>
      </c>
      <c r="AW246" s="14" t="s">
        <v>35</v>
      </c>
      <c r="AX246" s="14" t="s">
        <v>77</v>
      </c>
      <c r="AY246" s="264" t="s">
        <v>152</v>
      </c>
    </row>
    <row r="247" spans="1:31" s="2" customFormat="1" ht="6.95" customHeight="1">
      <c r="A247" s="39"/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97:K2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77</v>
      </c>
    </row>
    <row r="4" spans="2:46" s="1" customFormat="1" ht="24.95" customHeight="1">
      <c r="B4" s="21"/>
      <c r="D4" s="141" t="s">
        <v>115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Čtyřlístek- udržovací práce DBS</v>
      </c>
      <c r="F7" s="143"/>
      <c r="G7" s="143"/>
      <c r="H7" s="143"/>
      <c r="L7" s="21"/>
    </row>
    <row r="8" spans="2:12" s="1" customFormat="1" ht="12" customHeight="1">
      <c r="B8" s="21"/>
      <c r="D8" s="143" t="s">
        <v>116</v>
      </c>
      <c r="L8" s="21"/>
    </row>
    <row r="9" spans="1:31" s="2" customFormat="1" ht="16.5" customHeight="1">
      <c r="A9" s="39"/>
      <c r="B9" s="45"/>
      <c r="C9" s="39"/>
      <c r="D9" s="39"/>
      <c r="E9" s="144" t="s">
        <v>872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118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873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19. 11. 2021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30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29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29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37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154">
        <f>ROUND(J95,2)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155" t="s">
        <v>42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43</v>
      </c>
      <c r="E35" s="143" t="s">
        <v>44</v>
      </c>
      <c r="F35" s="157">
        <f>ROUND((SUM(BE95:BE191)),2)</f>
        <v>0</v>
      </c>
      <c r="G35" s="39"/>
      <c r="H35" s="39"/>
      <c r="I35" s="158">
        <v>0.21</v>
      </c>
      <c r="J35" s="157">
        <f>ROUND(((SUM(BE95:BE191))*I35),2)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45</v>
      </c>
      <c r="F36" s="157">
        <f>ROUND((SUM(BF95:BF191)),2)</f>
        <v>0</v>
      </c>
      <c r="G36" s="39"/>
      <c r="H36" s="39"/>
      <c r="I36" s="158">
        <v>0.15</v>
      </c>
      <c r="J36" s="157">
        <f>ROUND(((SUM(BF95:BF191))*I36),2)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ROUND((SUM(BG95:BG191)),2)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47</v>
      </c>
      <c r="F38" s="157">
        <f>ROUND((SUM(BH95:BH191)),2)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48</v>
      </c>
      <c r="F39" s="157">
        <f>ROUND((SUM(BI95:BI191)),2)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49</v>
      </c>
      <c r="E41" s="161"/>
      <c r="F41" s="161"/>
      <c r="G41" s="162" t="s">
        <v>50</v>
      </c>
      <c r="H41" s="163" t="s">
        <v>51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Čtyřlístek- udržovací práce DBS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872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1 - 1NP-položky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Ostrava</v>
      </c>
      <c r="G56" s="41"/>
      <c r="H56" s="41"/>
      <c r="I56" s="33" t="s">
        <v>23</v>
      </c>
      <c r="J56" s="73" t="str">
        <f>IF(J14="","",J14)</f>
        <v>19. 11. 2021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Čtyřlístek</v>
      </c>
      <c r="G58" s="41"/>
      <c r="H58" s="41"/>
      <c r="I58" s="33" t="s">
        <v>33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121</v>
      </c>
      <c r="D61" s="172"/>
      <c r="E61" s="172"/>
      <c r="F61" s="172"/>
      <c r="G61" s="172"/>
      <c r="H61" s="172"/>
      <c r="I61" s="172"/>
      <c r="J61" s="173" t="s">
        <v>122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71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123</v>
      </c>
    </row>
    <row r="64" spans="1:31" s="9" customFormat="1" ht="24.95" customHeight="1">
      <c r="A64" s="9"/>
      <c r="B64" s="175"/>
      <c r="C64" s="176"/>
      <c r="D64" s="177" t="s">
        <v>874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875</v>
      </c>
      <c r="E65" s="178"/>
      <c r="F65" s="178"/>
      <c r="G65" s="178"/>
      <c r="H65" s="178"/>
      <c r="I65" s="178"/>
      <c r="J65" s="179">
        <f>J97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876</v>
      </c>
      <c r="E66" s="178"/>
      <c r="F66" s="178"/>
      <c r="G66" s="178"/>
      <c r="H66" s="178"/>
      <c r="I66" s="178"/>
      <c r="J66" s="179">
        <f>J126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877</v>
      </c>
      <c r="E67" s="178"/>
      <c r="F67" s="178"/>
      <c r="G67" s="178"/>
      <c r="H67" s="178"/>
      <c r="I67" s="178"/>
      <c r="J67" s="179">
        <f>J139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875</v>
      </c>
      <c r="E68" s="178"/>
      <c r="F68" s="178"/>
      <c r="G68" s="178"/>
      <c r="H68" s="178"/>
      <c r="I68" s="178"/>
      <c r="J68" s="179">
        <f>J140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876</v>
      </c>
      <c r="E69" s="178"/>
      <c r="F69" s="178"/>
      <c r="G69" s="178"/>
      <c r="H69" s="178"/>
      <c r="I69" s="178"/>
      <c r="J69" s="179">
        <f>J165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878</v>
      </c>
      <c r="E70" s="178"/>
      <c r="F70" s="178"/>
      <c r="G70" s="178"/>
      <c r="H70" s="178"/>
      <c r="I70" s="178"/>
      <c r="J70" s="179">
        <f>J172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879</v>
      </c>
      <c r="E71" s="178"/>
      <c r="F71" s="178"/>
      <c r="G71" s="178"/>
      <c r="H71" s="178"/>
      <c r="I71" s="178"/>
      <c r="J71" s="179">
        <f>J175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129</v>
      </c>
      <c r="E72" s="178"/>
      <c r="F72" s="178"/>
      <c r="G72" s="178"/>
      <c r="H72" s="178"/>
      <c r="I72" s="178"/>
      <c r="J72" s="179">
        <f>J180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134</v>
      </c>
      <c r="E73" s="178"/>
      <c r="F73" s="178"/>
      <c r="G73" s="178"/>
      <c r="H73" s="178"/>
      <c r="I73" s="178"/>
      <c r="J73" s="179">
        <f>J181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137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70" t="str">
        <f>E7</f>
        <v>Čtyřlístek- udržovací práce DBS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2:12" s="1" customFormat="1" ht="12" customHeight="1">
      <c r="B84" s="22"/>
      <c r="C84" s="33" t="s">
        <v>116</v>
      </c>
      <c r="D84" s="23"/>
      <c r="E84" s="23"/>
      <c r="F84" s="23"/>
      <c r="G84" s="23"/>
      <c r="H84" s="23"/>
      <c r="I84" s="23"/>
      <c r="J84" s="23"/>
      <c r="K84" s="23"/>
      <c r="L84" s="21"/>
    </row>
    <row r="85" spans="1:31" s="2" customFormat="1" ht="16.5" customHeight="1">
      <c r="A85" s="39"/>
      <c r="B85" s="40"/>
      <c r="C85" s="41"/>
      <c r="D85" s="41"/>
      <c r="E85" s="170" t="s">
        <v>872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118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E11</f>
        <v>1 - 1NP-položky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F14</f>
        <v>Ostrava</v>
      </c>
      <c r="G89" s="41"/>
      <c r="H89" s="41"/>
      <c r="I89" s="33" t="s">
        <v>23</v>
      </c>
      <c r="J89" s="73" t="str">
        <f>IF(J14="","",J14)</f>
        <v>19. 11. 2021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Čtyřlístek</v>
      </c>
      <c r="G91" s="41"/>
      <c r="H91" s="41"/>
      <c r="I91" s="33" t="s">
        <v>33</v>
      </c>
      <c r="J91" s="37" t="str">
        <f>E23</f>
        <v xml:space="preserve"> 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IF(E20="","",E20)</f>
        <v>Vyplň údaj</v>
      </c>
      <c r="G92" s="41"/>
      <c r="H92" s="41"/>
      <c r="I92" s="33" t="s">
        <v>36</v>
      </c>
      <c r="J92" s="37" t="str">
        <f>E26</f>
        <v xml:space="preserve"> 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86"/>
      <c r="B94" s="187"/>
      <c r="C94" s="188" t="s">
        <v>138</v>
      </c>
      <c r="D94" s="189" t="s">
        <v>58</v>
      </c>
      <c r="E94" s="189" t="s">
        <v>54</v>
      </c>
      <c r="F94" s="189" t="s">
        <v>55</v>
      </c>
      <c r="G94" s="189" t="s">
        <v>139</v>
      </c>
      <c r="H94" s="189" t="s">
        <v>140</v>
      </c>
      <c r="I94" s="189" t="s">
        <v>141</v>
      </c>
      <c r="J94" s="189" t="s">
        <v>122</v>
      </c>
      <c r="K94" s="190" t="s">
        <v>142</v>
      </c>
      <c r="L94" s="191"/>
      <c r="M94" s="93" t="s">
        <v>19</v>
      </c>
      <c r="N94" s="94" t="s">
        <v>43</v>
      </c>
      <c r="O94" s="94" t="s">
        <v>143</v>
      </c>
      <c r="P94" s="94" t="s">
        <v>144</v>
      </c>
      <c r="Q94" s="94" t="s">
        <v>145</v>
      </c>
      <c r="R94" s="94" t="s">
        <v>146</v>
      </c>
      <c r="S94" s="94" t="s">
        <v>147</v>
      </c>
      <c r="T94" s="95" t="s">
        <v>148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pans="1:63" s="2" customFormat="1" ht="22.8" customHeight="1">
      <c r="A95" s="39"/>
      <c r="B95" s="40"/>
      <c r="C95" s="100" t="s">
        <v>149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P96+P97+P126+P139+P140+P165+P172+P175+P180+P181</f>
        <v>0</v>
      </c>
      <c r="Q95" s="97"/>
      <c r="R95" s="194">
        <f>R96+R97+R126+R139+R140+R165+R172+R175+R180+R181</f>
        <v>0</v>
      </c>
      <c r="S95" s="97"/>
      <c r="T95" s="195">
        <f>T96+T97+T126+T139+T140+T165+T172+T175+T180+T181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72</v>
      </c>
      <c r="AU95" s="18" t="s">
        <v>123</v>
      </c>
      <c r="BK95" s="196">
        <f>BK96+BK97+BK126+BK139+BK140+BK165+BK172+BK175+BK180+BK181</f>
        <v>0</v>
      </c>
    </row>
    <row r="96" spans="1:63" s="12" customFormat="1" ht="25.9" customHeight="1">
      <c r="A96" s="12"/>
      <c r="B96" s="197"/>
      <c r="C96" s="198"/>
      <c r="D96" s="199" t="s">
        <v>72</v>
      </c>
      <c r="E96" s="200" t="s">
        <v>880</v>
      </c>
      <c r="F96" s="200" t="s">
        <v>881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v>0</v>
      </c>
      <c r="Q96" s="205"/>
      <c r="R96" s="206">
        <v>0</v>
      </c>
      <c r="S96" s="205"/>
      <c r="T96" s="207"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77</v>
      </c>
      <c r="AT96" s="209" t="s">
        <v>72</v>
      </c>
      <c r="AU96" s="209" t="s">
        <v>73</v>
      </c>
      <c r="AY96" s="208" t="s">
        <v>152</v>
      </c>
      <c r="BK96" s="210">
        <v>0</v>
      </c>
    </row>
    <row r="97" spans="1:63" s="12" customFormat="1" ht="25.9" customHeight="1">
      <c r="A97" s="12"/>
      <c r="B97" s="197"/>
      <c r="C97" s="198"/>
      <c r="D97" s="199" t="s">
        <v>72</v>
      </c>
      <c r="E97" s="200" t="s">
        <v>882</v>
      </c>
      <c r="F97" s="200" t="s">
        <v>883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SUM(P98:P125)</f>
        <v>0</v>
      </c>
      <c r="Q97" s="205"/>
      <c r="R97" s="206">
        <f>SUM(R98:R125)</f>
        <v>0</v>
      </c>
      <c r="S97" s="205"/>
      <c r="T97" s="207">
        <f>SUM(T98:T125)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77</v>
      </c>
      <c r="AT97" s="209" t="s">
        <v>72</v>
      </c>
      <c r="AU97" s="209" t="s">
        <v>73</v>
      </c>
      <c r="AY97" s="208" t="s">
        <v>152</v>
      </c>
      <c r="BK97" s="210">
        <f>SUM(BK98:BK125)</f>
        <v>0</v>
      </c>
    </row>
    <row r="98" spans="1:65" s="2" customFormat="1" ht="16.5" customHeight="1">
      <c r="A98" s="39"/>
      <c r="B98" s="40"/>
      <c r="C98" s="213" t="s">
        <v>77</v>
      </c>
      <c r="D98" s="213" t="s">
        <v>154</v>
      </c>
      <c r="E98" s="214" t="s">
        <v>884</v>
      </c>
      <c r="F98" s="215" t="s">
        <v>885</v>
      </c>
      <c r="G98" s="216" t="s">
        <v>742</v>
      </c>
      <c r="H98" s="217">
        <v>60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91</v>
      </c>
      <c r="AT98" s="224" t="s">
        <v>154</v>
      </c>
      <c r="AU98" s="224" t="s">
        <v>77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84</v>
      </c>
      <c r="BK98" s="225">
        <f>ROUND(I98*H98,2)</f>
        <v>0</v>
      </c>
      <c r="BL98" s="18" t="s">
        <v>91</v>
      </c>
      <c r="BM98" s="224" t="s">
        <v>84</v>
      </c>
    </row>
    <row r="99" spans="1:47" s="2" customFormat="1" ht="12">
      <c r="A99" s="39"/>
      <c r="B99" s="40"/>
      <c r="C99" s="41"/>
      <c r="D99" s="226" t="s">
        <v>160</v>
      </c>
      <c r="E99" s="41"/>
      <c r="F99" s="227" t="s">
        <v>885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160</v>
      </c>
      <c r="AU99" s="18" t="s">
        <v>77</v>
      </c>
    </row>
    <row r="100" spans="1:65" s="2" customFormat="1" ht="16.5" customHeight="1">
      <c r="A100" s="39"/>
      <c r="B100" s="40"/>
      <c r="C100" s="213" t="s">
        <v>84</v>
      </c>
      <c r="D100" s="213" t="s">
        <v>154</v>
      </c>
      <c r="E100" s="214" t="s">
        <v>886</v>
      </c>
      <c r="F100" s="215" t="s">
        <v>887</v>
      </c>
      <c r="G100" s="216" t="s">
        <v>742</v>
      </c>
      <c r="H100" s="217">
        <v>20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91</v>
      </c>
      <c r="AT100" s="224" t="s">
        <v>154</v>
      </c>
      <c r="AU100" s="224" t="s">
        <v>77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84</v>
      </c>
      <c r="BK100" s="225">
        <f>ROUND(I100*H100,2)</f>
        <v>0</v>
      </c>
      <c r="BL100" s="18" t="s">
        <v>91</v>
      </c>
      <c r="BM100" s="224" t="s">
        <v>91</v>
      </c>
    </row>
    <row r="101" spans="1:47" s="2" customFormat="1" ht="12">
      <c r="A101" s="39"/>
      <c r="B101" s="40"/>
      <c r="C101" s="41"/>
      <c r="D101" s="226" t="s">
        <v>160</v>
      </c>
      <c r="E101" s="41"/>
      <c r="F101" s="227" t="s">
        <v>887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160</v>
      </c>
      <c r="AU101" s="18" t="s">
        <v>77</v>
      </c>
    </row>
    <row r="102" spans="1:65" s="2" customFormat="1" ht="16.5" customHeight="1">
      <c r="A102" s="39"/>
      <c r="B102" s="40"/>
      <c r="C102" s="213" t="s">
        <v>88</v>
      </c>
      <c r="D102" s="213" t="s">
        <v>154</v>
      </c>
      <c r="E102" s="214" t="s">
        <v>888</v>
      </c>
      <c r="F102" s="215" t="s">
        <v>889</v>
      </c>
      <c r="G102" s="216" t="s">
        <v>742</v>
      </c>
      <c r="H102" s="217">
        <v>4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91</v>
      </c>
      <c r="AT102" s="224" t="s">
        <v>154</v>
      </c>
      <c r="AU102" s="224" t="s">
        <v>77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84</v>
      </c>
      <c r="BK102" s="225">
        <f>ROUND(I102*H102,2)</f>
        <v>0</v>
      </c>
      <c r="BL102" s="18" t="s">
        <v>91</v>
      </c>
      <c r="BM102" s="224" t="s">
        <v>97</v>
      </c>
    </row>
    <row r="103" spans="1:47" s="2" customFormat="1" ht="12">
      <c r="A103" s="39"/>
      <c r="B103" s="40"/>
      <c r="C103" s="41"/>
      <c r="D103" s="226" t="s">
        <v>160</v>
      </c>
      <c r="E103" s="41"/>
      <c r="F103" s="227" t="s">
        <v>890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160</v>
      </c>
      <c r="AU103" s="18" t="s">
        <v>77</v>
      </c>
    </row>
    <row r="104" spans="1:65" s="2" customFormat="1" ht="16.5" customHeight="1">
      <c r="A104" s="39"/>
      <c r="B104" s="40"/>
      <c r="C104" s="213" t="s">
        <v>91</v>
      </c>
      <c r="D104" s="213" t="s">
        <v>154</v>
      </c>
      <c r="E104" s="214" t="s">
        <v>891</v>
      </c>
      <c r="F104" s="215" t="s">
        <v>892</v>
      </c>
      <c r="G104" s="216" t="s">
        <v>742</v>
      </c>
      <c r="H104" s="217">
        <v>80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91</v>
      </c>
      <c r="AT104" s="224" t="s">
        <v>154</v>
      </c>
      <c r="AU104" s="224" t="s">
        <v>77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84</v>
      </c>
      <c r="BK104" s="225">
        <f>ROUND(I104*H104,2)</f>
        <v>0</v>
      </c>
      <c r="BL104" s="18" t="s">
        <v>91</v>
      </c>
      <c r="BM104" s="224" t="s">
        <v>624</v>
      </c>
    </row>
    <row r="105" spans="1:47" s="2" customFormat="1" ht="12">
      <c r="A105" s="39"/>
      <c r="B105" s="40"/>
      <c r="C105" s="41"/>
      <c r="D105" s="226" t="s">
        <v>160</v>
      </c>
      <c r="E105" s="41"/>
      <c r="F105" s="227" t="s">
        <v>893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160</v>
      </c>
      <c r="AU105" s="18" t="s">
        <v>77</v>
      </c>
    </row>
    <row r="106" spans="1:65" s="2" customFormat="1" ht="16.5" customHeight="1">
      <c r="A106" s="39"/>
      <c r="B106" s="40"/>
      <c r="C106" s="213" t="s">
        <v>94</v>
      </c>
      <c r="D106" s="213" t="s">
        <v>154</v>
      </c>
      <c r="E106" s="214" t="s">
        <v>894</v>
      </c>
      <c r="F106" s="215" t="s">
        <v>895</v>
      </c>
      <c r="G106" s="216" t="s">
        <v>742</v>
      </c>
      <c r="H106" s="217">
        <v>50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91</v>
      </c>
      <c r="AT106" s="224" t="s">
        <v>154</v>
      </c>
      <c r="AU106" s="224" t="s">
        <v>77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84</v>
      </c>
      <c r="BK106" s="225">
        <f>ROUND(I106*H106,2)</f>
        <v>0</v>
      </c>
      <c r="BL106" s="18" t="s">
        <v>91</v>
      </c>
      <c r="BM106" s="224" t="s">
        <v>203</v>
      </c>
    </row>
    <row r="107" spans="1:47" s="2" customFormat="1" ht="12">
      <c r="A107" s="39"/>
      <c r="B107" s="40"/>
      <c r="C107" s="41"/>
      <c r="D107" s="226" t="s">
        <v>160</v>
      </c>
      <c r="E107" s="41"/>
      <c r="F107" s="227" t="s">
        <v>896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160</v>
      </c>
      <c r="AU107" s="18" t="s">
        <v>77</v>
      </c>
    </row>
    <row r="108" spans="1:65" s="2" customFormat="1" ht="16.5" customHeight="1">
      <c r="A108" s="39"/>
      <c r="B108" s="40"/>
      <c r="C108" s="213" t="s">
        <v>97</v>
      </c>
      <c r="D108" s="213" t="s">
        <v>154</v>
      </c>
      <c r="E108" s="214" t="s">
        <v>897</v>
      </c>
      <c r="F108" s="215" t="s">
        <v>898</v>
      </c>
      <c r="G108" s="216" t="s">
        <v>742</v>
      </c>
      <c r="H108" s="217">
        <v>10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91</v>
      </c>
      <c r="AT108" s="224" t="s">
        <v>154</v>
      </c>
      <c r="AU108" s="224" t="s">
        <v>77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84</v>
      </c>
      <c r="BK108" s="225">
        <f>ROUND(I108*H108,2)</f>
        <v>0</v>
      </c>
      <c r="BL108" s="18" t="s">
        <v>91</v>
      </c>
      <c r="BM108" s="224" t="s">
        <v>216</v>
      </c>
    </row>
    <row r="109" spans="1:47" s="2" customFormat="1" ht="12">
      <c r="A109" s="39"/>
      <c r="B109" s="40"/>
      <c r="C109" s="41"/>
      <c r="D109" s="226" t="s">
        <v>160</v>
      </c>
      <c r="E109" s="41"/>
      <c r="F109" s="227" t="s">
        <v>898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160</v>
      </c>
      <c r="AU109" s="18" t="s">
        <v>77</v>
      </c>
    </row>
    <row r="110" spans="1:65" s="2" customFormat="1" ht="16.5" customHeight="1">
      <c r="A110" s="39"/>
      <c r="B110" s="40"/>
      <c r="C110" s="213" t="s">
        <v>100</v>
      </c>
      <c r="D110" s="213" t="s">
        <v>154</v>
      </c>
      <c r="E110" s="214" t="s">
        <v>899</v>
      </c>
      <c r="F110" s="215" t="s">
        <v>900</v>
      </c>
      <c r="G110" s="216" t="s">
        <v>281</v>
      </c>
      <c r="H110" s="217">
        <v>24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91</v>
      </c>
      <c r="AT110" s="224" t="s">
        <v>154</v>
      </c>
      <c r="AU110" s="224" t="s">
        <v>77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84</v>
      </c>
      <c r="BK110" s="225">
        <f>ROUND(I110*H110,2)</f>
        <v>0</v>
      </c>
      <c r="BL110" s="18" t="s">
        <v>91</v>
      </c>
      <c r="BM110" s="224" t="s">
        <v>228</v>
      </c>
    </row>
    <row r="111" spans="1:47" s="2" customFormat="1" ht="12">
      <c r="A111" s="39"/>
      <c r="B111" s="40"/>
      <c r="C111" s="41"/>
      <c r="D111" s="226" t="s">
        <v>160</v>
      </c>
      <c r="E111" s="41"/>
      <c r="F111" s="227" t="s">
        <v>900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160</v>
      </c>
      <c r="AU111" s="18" t="s">
        <v>77</v>
      </c>
    </row>
    <row r="112" spans="1:65" s="2" customFormat="1" ht="16.5" customHeight="1">
      <c r="A112" s="39"/>
      <c r="B112" s="40"/>
      <c r="C112" s="213" t="s">
        <v>624</v>
      </c>
      <c r="D112" s="213" t="s">
        <v>154</v>
      </c>
      <c r="E112" s="214" t="s">
        <v>901</v>
      </c>
      <c r="F112" s="215" t="s">
        <v>902</v>
      </c>
      <c r="G112" s="216" t="s">
        <v>281</v>
      </c>
      <c r="H112" s="217">
        <v>4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91</v>
      </c>
      <c r="AT112" s="224" t="s">
        <v>154</v>
      </c>
      <c r="AU112" s="224" t="s">
        <v>77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84</v>
      </c>
      <c r="BK112" s="225">
        <f>ROUND(I112*H112,2)</f>
        <v>0</v>
      </c>
      <c r="BL112" s="18" t="s">
        <v>91</v>
      </c>
      <c r="BM112" s="224" t="s">
        <v>241</v>
      </c>
    </row>
    <row r="113" spans="1:47" s="2" customFormat="1" ht="12">
      <c r="A113" s="39"/>
      <c r="B113" s="40"/>
      <c r="C113" s="41"/>
      <c r="D113" s="226" t="s">
        <v>160</v>
      </c>
      <c r="E113" s="41"/>
      <c r="F113" s="227" t="s">
        <v>902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160</v>
      </c>
      <c r="AU113" s="18" t="s">
        <v>77</v>
      </c>
    </row>
    <row r="114" spans="1:65" s="2" customFormat="1" ht="16.5" customHeight="1">
      <c r="A114" s="39"/>
      <c r="B114" s="40"/>
      <c r="C114" s="213" t="s">
        <v>188</v>
      </c>
      <c r="D114" s="213" t="s">
        <v>154</v>
      </c>
      <c r="E114" s="214" t="s">
        <v>903</v>
      </c>
      <c r="F114" s="215" t="s">
        <v>904</v>
      </c>
      <c r="G114" s="216" t="s">
        <v>281</v>
      </c>
      <c r="H114" s="217">
        <v>20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91</v>
      </c>
      <c r="AT114" s="224" t="s">
        <v>154</v>
      </c>
      <c r="AU114" s="224" t="s">
        <v>77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84</v>
      </c>
      <c r="BK114" s="225">
        <f>ROUND(I114*H114,2)</f>
        <v>0</v>
      </c>
      <c r="BL114" s="18" t="s">
        <v>91</v>
      </c>
      <c r="BM114" s="224" t="s">
        <v>258</v>
      </c>
    </row>
    <row r="115" spans="1:47" s="2" customFormat="1" ht="12">
      <c r="A115" s="39"/>
      <c r="B115" s="40"/>
      <c r="C115" s="41"/>
      <c r="D115" s="226" t="s">
        <v>160</v>
      </c>
      <c r="E115" s="41"/>
      <c r="F115" s="227" t="s">
        <v>904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160</v>
      </c>
      <c r="AU115" s="18" t="s">
        <v>77</v>
      </c>
    </row>
    <row r="116" spans="1:65" s="2" customFormat="1" ht="16.5" customHeight="1">
      <c r="A116" s="39"/>
      <c r="B116" s="40"/>
      <c r="C116" s="213" t="s">
        <v>203</v>
      </c>
      <c r="D116" s="213" t="s">
        <v>154</v>
      </c>
      <c r="E116" s="214" t="s">
        <v>905</v>
      </c>
      <c r="F116" s="215" t="s">
        <v>906</v>
      </c>
      <c r="G116" s="216" t="s">
        <v>281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91</v>
      </c>
      <c r="AT116" s="224" t="s">
        <v>154</v>
      </c>
      <c r="AU116" s="224" t="s">
        <v>77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84</v>
      </c>
      <c r="BK116" s="225">
        <f>ROUND(I116*H116,2)</f>
        <v>0</v>
      </c>
      <c r="BL116" s="18" t="s">
        <v>91</v>
      </c>
      <c r="BM116" s="224" t="s">
        <v>271</v>
      </c>
    </row>
    <row r="117" spans="1:47" s="2" customFormat="1" ht="12">
      <c r="A117" s="39"/>
      <c r="B117" s="40"/>
      <c r="C117" s="41"/>
      <c r="D117" s="226" t="s">
        <v>160</v>
      </c>
      <c r="E117" s="41"/>
      <c r="F117" s="227" t="s">
        <v>906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160</v>
      </c>
      <c r="AU117" s="18" t="s">
        <v>77</v>
      </c>
    </row>
    <row r="118" spans="1:65" s="2" customFormat="1" ht="16.5" customHeight="1">
      <c r="A118" s="39"/>
      <c r="B118" s="40"/>
      <c r="C118" s="213" t="s">
        <v>210</v>
      </c>
      <c r="D118" s="213" t="s">
        <v>154</v>
      </c>
      <c r="E118" s="214" t="s">
        <v>907</v>
      </c>
      <c r="F118" s="215" t="s">
        <v>908</v>
      </c>
      <c r="G118" s="216" t="s">
        <v>281</v>
      </c>
      <c r="H118" s="217">
        <v>14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91</v>
      </c>
      <c r="AT118" s="224" t="s">
        <v>154</v>
      </c>
      <c r="AU118" s="224" t="s">
        <v>77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84</v>
      </c>
      <c r="BK118" s="225">
        <f>ROUND(I118*H118,2)</f>
        <v>0</v>
      </c>
      <c r="BL118" s="18" t="s">
        <v>91</v>
      </c>
      <c r="BM118" s="224" t="s">
        <v>395</v>
      </c>
    </row>
    <row r="119" spans="1:47" s="2" customFormat="1" ht="12">
      <c r="A119" s="39"/>
      <c r="B119" s="40"/>
      <c r="C119" s="41"/>
      <c r="D119" s="226" t="s">
        <v>160</v>
      </c>
      <c r="E119" s="41"/>
      <c r="F119" s="227" t="s">
        <v>908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160</v>
      </c>
      <c r="AU119" s="18" t="s">
        <v>77</v>
      </c>
    </row>
    <row r="120" spans="1:65" s="2" customFormat="1" ht="16.5" customHeight="1">
      <c r="A120" s="39"/>
      <c r="B120" s="40"/>
      <c r="C120" s="213" t="s">
        <v>216</v>
      </c>
      <c r="D120" s="213" t="s">
        <v>154</v>
      </c>
      <c r="E120" s="214" t="s">
        <v>909</v>
      </c>
      <c r="F120" s="215" t="s">
        <v>910</v>
      </c>
      <c r="G120" s="216" t="s">
        <v>281</v>
      </c>
      <c r="H120" s="217">
        <v>8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91</v>
      </c>
      <c r="AT120" s="224" t="s">
        <v>154</v>
      </c>
      <c r="AU120" s="224" t="s">
        <v>77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84</v>
      </c>
      <c r="BK120" s="225">
        <f>ROUND(I120*H120,2)</f>
        <v>0</v>
      </c>
      <c r="BL120" s="18" t="s">
        <v>91</v>
      </c>
      <c r="BM120" s="224" t="s">
        <v>644</v>
      </c>
    </row>
    <row r="121" spans="1:47" s="2" customFormat="1" ht="12">
      <c r="A121" s="39"/>
      <c r="B121" s="40"/>
      <c r="C121" s="41"/>
      <c r="D121" s="226" t="s">
        <v>160</v>
      </c>
      <c r="E121" s="41"/>
      <c r="F121" s="227" t="s">
        <v>910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160</v>
      </c>
      <c r="AU121" s="18" t="s">
        <v>77</v>
      </c>
    </row>
    <row r="122" spans="1:65" s="2" customFormat="1" ht="16.5" customHeight="1">
      <c r="A122" s="39"/>
      <c r="B122" s="40"/>
      <c r="C122" s="213" t="s">
        <v>222</v>
      </c>
      <c r="D122" s="213" t="s">
        <v>154</v>
      </c>
      <c r="E122" s="214" t="s">
        <v>911</v>
      </c>
      <c r="F122" s="215" t="s">
        <v>912</v>
      </c>
      <c r="G122" s="216" t="s">
        <v>281</v>
      </c>
      <c r="H122" s="217">
        <v>7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91</v>
      </c>
      <c r="AT122" s="224" t="s">
        <v>154</v>
      </c>
      <c r="AU122" s="224" t="s">
        <v>77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84</v>
      </c>
      <c r="BK122" s="225">
        <f>ROUND(I122*H122,2)</f>
        <v>0</v>
      </c>
      <c r="BL122" s="18" t="s">
        <v>91</v>
      </c>
      <c r="BM122" s="224" t="s">
        <v>401</v>
      </c>
    </row>
    <row r="123" spans="1:47" s="2" customFormat="1" ht="12">
      <c r="A123" s="39"/>
      <c r="B123" s="40"/>
      <c r="C123" s="41"/>
      <c r="D123" s="226" t="s">
        <v>160</v>
      </c>
      <c r="E123" s="41"/>
      <c r="F123" s="227" t="s">
        <v>912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160</v>
      </c>
      <c r="AU123" s="18" t="s">
        <v>77</v>
      </c>
    </row>
    <row r="124" spans="1:65" s="2" customFormat="1" ht="16.5" customHeight="1">
      <c r="A124" s="39"/>
      <c r="B124" s="40"/>
      <c r="C124" s="213" t="s">
        <v>228</v>
      </c>
      <c r="D124" s="213" t="s">
        <v>154</v>
      </c>
      <c r="E124" s="214" t="s">
        <v>913</v>
      </c>
      <c r="F124" s="215" t="s">
        <v>914</v>
      </c>
      <c r="G124" s="216" t="s">
        <v>281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91</v>
      </c>
      <c r="AT124" s="224" t="s">
        <v>154</v>
      </c>
      <c r="AU124" s="224" t="s">
        <v>77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84</v>
      </c>
      <c r="BK124" s="225">
        <f>ROUND(I124*H124,2)</f>
        <v>0</v>
      </c>
      <c r="BL124" s="18" t="s">
        <v>91</v>
      </c>
      <c r="BM124" s="224" t="s">
        <v>414</v>
      </c>
    </row>
    <row r="125" spans="1:47" s="2" customFormat="1" ht="12">
      <c r="A125" s="39"/>
      <c r="B125" s="40"/>
      <c r="C125" s="41"/>
      <c r="D125" s="226" t="s">
        <v>160</v>
      </c>
      <c r="E125" s="41"/>
      <c r="F125" s="227" t="s">
        <v>914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160</v>
      </c>
      <c r="AU125" s="18" t="s">
        <v>77</v>
      </c>
    </row>
    <row r="126" spans="1:63" s="12" customFormat="1" ht="25.9" customHeight="1">
      <c r="A126" s="12"/>
      <c r="B126" s="197"/>
      <c r="C126" s="198"/>
      <c r="D126" s="199" t="s">
        <v>72</v>
      </c>
      <c r="E126" s="200" t="s">
        <v>915</v>
      </c>
      <c r="F126" s="200" t="s">
        <v>916</v>
      </c>
      <c r="G126" s="198"/>
      <c r="H126" s="198"/>
      <c r="I126" s="201"/>
      <c r="J126" s="202">
        <f>BK126</f>
        <v>0</v>
      </c>
      <c r="K126" s="198"/>
      <c r="L126" s="203"/>
      <c r="M126" s="204"/>
      <c r="N126" s="205"/>
      <c r="O126" s="205"/>
      <c r="P126" s="206">
        <f>SUM(P127:P138)</f>
        <v>0</v>
      </c>
      <c r="Q126" s="205"/>
      <c r="R126" s="206">
        <f>SUM(R127:R138)</f>
        <v>0</v>
      </c>
      <c r="S126" s="205"/>
      <c r="T126" s="207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77</v>
      </c>
      <c r="AT126" s="209" t="s">
        <v>72</v>
      </c>
      <c r="AU126" s="209" t="s">
        <v>73</v>
      </c>
      <c r="AY126" s="208" t="s">
        <v>152</v>
      </c>
      <c r="BK126" s="210">
        <f>SUM(BK127:BK138)</f>
        <v>0</v>
      </c>
    </row>
    <row r="127" spans="1:65" s="2" customFormat="1" ht="16.5" customHeight="1">
      <c r="A127" s="39"/>
      <c r="B127" s="40"/>
      <c r="C127" s="213" t="s">
        <v>8</v>
      </c>
      <c r="D127" s="213" t="s">
        <v>154</v>
      </c>
      <c r="E127" s="214" t="s">
        <v>917</v>
      </c>
      <c r="F127" s="215" t="s">
        <v>918</v>
      </c>
      <c r="G127" s="216" t="s">
        <v>281</v>
      </c>
      <c r="H127" s="217">
        <v>1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91</v>
      </c>
      <c r="AT127" s="224" t="s">
        <v>154</v>
      </c>
      <c r="AU127" s="224" t="s">
        <v>77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84</v>
      </c>
      <c r="BK127" s="225">
        <f>ROUND(I127*H127,2)</f>
        <v>0</v>
      </c>
      <c r="BL127" s="18" t="s">
        <v>91</v>
      </c>
      <c r="BM127" s="224" t="s">
        <v>468</v>
      </c>
    </row>
    <row r="128" spans="1:47" s="2" customFormat="1" ht="12">
      <c r="A128" s="39"/>
      <c r="B128" s="40"/>
      <c r="C128" s="41"/>
      <c r="D128" s="226" t="s">
        <v>160</v>
      </c>
      <c r="E128" s="41"/>
      <c r="F128" s="227" t="s">
        <v>918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160</v>
      </c>
      <c r="AU128" s="18" t="s">
        <v>77</v>
      </c>
    </row>
    <row r="129" spans="1:65" s="2" customFormat="1" ht="16.5" customHeight="1">
      <c r="A129" s="39"/>
      <c r="B129" s="40"/>
      <c r="C129" s="213" t="s">
        <v>241</v>
      </c>
      <c r="D129" s="213" t="s">
        <v>154</v>
      </c>
      <c r="E129" s="214" t="s">
        <v>919</v>
      </c>
      <c r="F129" s="215" t="s">
        <v>920</v>
      </c>
      <c r="G129" s="216" t="s">
        <v>281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91</v>
      </c>
      <c r="AT129" s="224" t="s">
        <v>154</v>
      </c>
      <c r="AU129" s="224" t="s">
        <v>77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84</v>
      </c>
      <c r="BK129" s="225">
        <f>ROUND(I129*H129,2)</f>
        <v>0</v>
      </c>
      <c r="BL129" s="18" t="s">
        <v>91</v>
      </c>
      <c r="BM129" s="224" t="s">
        <v>284</v>
      </c>
    </row>
    <row r="130" spans="1:47" s="2" customFormat="1" ht="12">
      <c r="A130" s="39"/>
      <c r="B130" s="40"/>
      <c r="C130" s="41"/>
      <c r="D130" s="226" t="s">
        <v>160</v>
      </c>
      <c r="E130" s="41"/>
      <c r="F130" s="227" t="s">
        <v>920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160</v>
      </c>
      <c r="AU130" s="18" t="s">
        <v>77</v>
      </c>
    </row>
    <row r="131" spans="1:65" s="2" customFormat="1" ht="16.5" customHeight="1">
      <c r="A131" s="39"/>
      <c r="B131" s="40"/>
      <c r="C131" s="213" t="s">
        <v>251</v>
      </c>
      <c r="D131" s="213" t="s">
        <v>154</v>
      </c>
      <c r="E131" s="214" t="s">
        <v>921</v>
      </c>
      <c r="F131" s="215" t="s">
        <v>922</v>
      </c>
      <c r="G131" s="216" t="s">
        <v>281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91</v>
      </c>
      <c r="AT131" s="224" t="s">
        <v>154</v>
      </c>
      <c r="AU131" s="224" t="s">
        <v>77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84</v>
      </c>
      <c r="BK131" s="225">
        <f>ROUND(I131*H131,2)</f>
        <v>0</v>
      </c>
      <c r="BL131" s="18" t="s">
        <v>91</v>
      </c>
      <c r="BM131" s="224" t="s">
        <v>296</v>
      </c>
    </row>
    <row r="132" spans="1:47" s="2" customFormat="1" ht="12">
      <c r="A132" s="39"/>
      <c r="B132" s="40"/>
      <c r="C132" s="41"/>
      <c r="D132" s="226" t="s">
        <v>160</v>
      </c>
      <c r="E132" s="41"/>
      <c r="F132" s="227" t="s">
        <v>922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160</v>
      </c>
      <c r="AU132" s="18" t="s">
        <v>77</v>
      </c>
    </row>
    <row r="133" spans="1:65" s="2" customFormat="1" ht="16.5" customHeight="1">
      <c r="A133" s="39"/>
      <c r="B133" s="40"/>
      <c r="C133" s="213" t="s">
        <v>258</v>
      </c>
      <c r="D133" s="213" t="s">
        <v>154</v>
      </c>
      <c r="E133" s="214" t="s">
        <v>923</v>
      </c>
      <c r="F133" s="215" t="s">
        <v>924</v>
      </c>
      <c r="G133" s="216" t="s">
        <v>281</v>
      </c>
      <c r="H133" s="217">
        <v>6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91</v>
      </c>
      <c r="AT133" s="224" t="s">
        <v>154</v>
      </c>
      <c r="AU133" s="224" t="s">
        <v>77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84</v>
      </c>
      <c r="BK133" s="225">
        <f>ROUND(I133*H133,2)</f>
        <v>0</v>
      </c>
      <c r="BL133" s="18" t="s">
        <v>91</v>
      </c>
      <c r="BM133" s="224" t="s">
        <v>308</v>
      </c>
    </row>
    <row r="134" spans="1:47" s="2" customFormat="1" ht="12">
      <c r="A134" s="39"/>
      <c r="B134" s="40"/>
      <c r="C134" s="41"/>
      <c r="D134" s="226" t="s">
        <v>160</v>
      </c>
      <c r="E134" s="41"/>
      <c r="F134" s="227" t="s">
        <v>924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160</v>
      </c>
      <c r="AU134" s="18" t="s">
        <v>77</v>
      </c>
    </row>
    <row r="135" spans="1:65" s="2" customFormat="1" ht="16.5" customHeight="1">
      <c r="A135" s="39"/>
      <c r="B135" s="40"/>
      <c r="C135" s="213" t="s">
        <v>265</v>
      </c>
      <c r="D135" s="213" t="s">
        <v>154</v>
      </c>
      <c r="E135" s="214" t="s">
        <v>925</v>
      </c>
      <c r="F135" s="215" t="s">
        <v>926</v>
      </c>
      <c r="G135" s="216" t="s">
        <v>281</v>
      </c>
      <c r="H135" s="217">
        <v>36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91</v>
      </c>
      <c r="AT135" s="224" t="s">
        <v>154</v>
      </c>
      <c r="AU135" s="224" t="s">
        <v>77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84</v>
      </c>
      <c r="BK135" s="225">
        <f>ROUND(I135*H135,2)</f>
        <v>0</v>
      </c>
      <c r="BL135" s="18" t="s">
        <v>91</v>
      </c>
      <c r="BM135" s="224" t="s">
        <v>322</v>
      </c>
    </row>
    <row r="136" spans="1:47" s="2" customFormat="1" ht="12">
      <c r="A136" s="39"/>
      <c r="B136" s="40"/>
      <c r="C136" s="41"/>
      <c r="D136" s="226" t="s">
        <v>160</v>
      </c>
      <c r="E136" s="41"/>
      <c r="F136" s="227" t="s">
        <v>926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160</v>
      </c>
      <c r="AU136" s="18" t="s">
        <v>77</v>
      </c>
    </row>
    <row r="137" spans="1:65" s="2" customFormat="1" ht="16.5" customHeight="1">
      <c r="A137" s="39"/>
      <c r="B137" s="40"/>
      <c r="C137" s="213" t="s">
        <v>271</v>
      </c>
      <c r="D137" s="213" t="s">
        <v>154</v>
      </c>
      <c r="E137" s="214" t="s">
        <v>927</v>
      </c>
      <c r="F137" s="215" t="s">
        <v>928</v>
      </c>
      <c r="G137" s="216" t="s">
        <v>281</v>
      </c>
      <c r="H137" s="217">
        <v>18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91</v>
      </c>
      <c r="AT137" s="224" t="s">
        <v>154</v>
      </c>
      <c r="AU137" s="224" t="s">
        <v>77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84</v>
      </c>
      <c r="BK137" s="225">
        <f>ROUND(I137*H137,2)</f>
        <v>0</v>
      </c>
      <c r="BL137" s="18" t="s">
        <v>91</v>
      </c>
      <c r="BM137" s="224" t="s">
        <v>339</v>
      </c>
    </row>
    <row r="138" spans="1:47" s="2" customFormat="1" ht="12">
      <c r="A138" s="39"/>
      <c r="B138" s="40"/>
      <c r="C138" s="41"/>
      <c r="D138" s="226" t="s">
        <v>160</v>
      </c>
      <c r="E138" s="41"/>
      <c r="F138" s="227" t="s">
        <v>928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160</v>
      </c>
      <c r="AU138" s="18" t="s">
        <v>77</v>
      </c>
    </row>
    <row r="139" spans="1:63" s="12" customFormat="1" ht="25.9" customHeight="1">
      <c r="A139" s="12"/>
      <c r="B139" s="197"/>
      <c r="C139" s="198"/>
      <c r="D139" s="199" t="s">
        <v>72</v>
      </c>
      <c r="E139" s="200" t="s">
        <v>929</v>
      </c>
      <c r="F139" s="200" t="s">
        <v>930</v>
      </c>
      <c r="G139" s="198"/>
      <c r="H139" s="198"/>
      <c r="I139" s="201"/>
      <c r="J139" s="202">
        <f>BK139</f>
        <v>0</v>
      </c>
      <c r="K139" s="198"/>
      <c r="L139" s="203"/>
      <c r="M139" s="204"/>
      <c r="N139" s="205"/>
      <c r="O139" s="205"/>
      <c r="P139" s="206">
        <v>0</v>
      </c>
      <c r="Q139" s="205"/>
      <c r="R139" s="206">
        <v>0</v>
      </c>
      <c r="S139" s="205"/>
      <c r="T139" s="207"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77</v>
      </c>
      <c r="AT139" s="209" t="s">
        <v>72</v>
      </c>
      <c r="AU139" s="209" t="s">
        <v>73</v>
      </c>
      <c r="AY139" s="208" t="s">
        <v>152</v>
      </c>
      <c r="BK139" s="210">
        <v>0</v>
      </c>
    </row>
    <row r="140" spans="1:63" s="12" customFormat="1" ht="25.9" customHeight="1">
      <c r="A140" s="12"/>
      <c r="B140" s="197"/>
      <c r="C140" s="198"/>
      <c r="D140" s="199" t="s">
        <v>72</v>
      </c>
      <c r="E140" s="200" t="s">
        <v>882</v>
      </c>
      <c r="F140" s="200" t="s">
        <v>883</v>
      </c>
      <c r="G140" s="198"/>
      <c r="H140" s="198"/>
      <c r="I140" s="201"/>
      <c r="J140" s="202">
        <f>BK140</f>
        <v>0</v>
      </c>
      <c r="K140" s="198"/>
      <c r="L140" s="203"/>
      <c r="M140" s="204"/>
      <c r="N140" s="205"/>
      <c r="O140" s="205"/>
      <c r="P140" s="206">
        <f>SUM(P141:P164)</f>
        <v>0</v>
      </c>
      <c r="Q140" s="205"/>
      <c r="R140" s="206">
        <f>SUM(R141:R164)</f>
        <v>0</v>
      </c>
      <c r="S140" s="205"/>
      <c r="T140" s="207">
        <f>SUM(T141:T164)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77</v>
      </c>
      <c r="AT140" s="209" t="s">
        <v>72</v>
      </c>
      <c r="AU140" s="209" t="s">
        <v>73</v>
      </c>
      <c r="AY140" s="208" t="s">
        <v>152</v>
      </c>
      <c r="BK140" s="210">
        <f>SUM(BK141:BK164)</f>
        <v>0</v>
      </c>
    </row>
    <row r="141" spans="1:65" s="2" customFormat="1" ht="16.5" customHeight="1">
      <c r="A141" s="39"/>
      <c r="B141" s="40"/>
      <c r="C141" s="213" t="s">
        <v>7</v>
      </c>
      <c r="D141" s="213" t="s">
        <v>154</v>
      </c>
      <c r="E141" s="214" t="s">
        <v>931</v>
      </c>
      <c r="F141" s="215" t="s">
        <v>932</v>
      </c>
      <c r="G141" s="216" t="s">
        <v>742</v>
      </c>
      <c r="H141" s="217">
        <v>60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91</v>
      </c>
      <c r="AT141" s="224" t="s">
        <v>154</v>
      </c>
      <c r="AU141" s="224" t="s">
        <v>77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84</v>
      </c>
      <c r="BK141" s="225">
        <f>ROUND(I141*H141,2)</f>
        <v>0</v>
      </c>
      <c r="BL141" s="18" t="s">
        <v>91</v>
      </c>
      <c r="BM141" s="224" t="s">
        <v>520</v>
      </c>
    </row>
    <row r="142" spans="1:47" s="2" customFormat="1" ht="12">
      <c r="A142" s="39"/>
      <c r="B142" s="40"/>
      <c r="C142" s="41"/>
      <c r="D142" s="226" t="s">
        <v>160</v>
      </c>
      <c r="E142" s="41"/>
      <c r="F142" s="227" t="s">
        <v>932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160</v>
      </c>
      <c r="AU142" s="18" t="s">
        <v>77</v>
      </c>
    </row>
    <row r="143" spans="1:65" s="2" customFormat="1" ht="16.5" customHeight="1">
      <c r="A143" s="39"/>
      <c r="B143" s="40"/>
      <c r="C143" s="213" t="s">
        <v>395</v>
      </c>
      <c r="D143" s="213" t="s">
        <v>154</v>
      </c>
      <c r="E143" s="214" t="s">
        <v>933</v>
      </c>
      <c r="F143" s="215" t="s">
        <v>934</v>
      </c>
      <c r="G143" s="216" t="s">
        <v>742</v>
      </c>
      <c r="H143" s="217">
        <v>20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91</v>
      </c>
      <c r="AT143" s="224" t="s">
        <v>154</v>
      </c>
      <c r="AU143" s="224" t="s">
        <v>77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84</v>
      </c>
      <c r="BK143" s="225">
        <f>ROUND(I143*H143,2)</f>
        <v>0</v>
      </c>
      <c r="BL143" s="18" t="s">
        <v>91</v>
      </c>
      <c r="BM143" s="224" t="s">
        <v>524</v>
      </c>
    </row>
    <row r="144" spans="1:47" s="2" customFormat="1" ht="12">
      <c r="A144" s="39"/>
      <c r="B144" s="40"/>
      <c r="C144" s="41"/>
      <c r="D144" s="226" t="s">
        <v>160</v>
      </c>
      <c r="E144" s="41"/>
      <c r="F144" s="227" t="s">
        <v>934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160</v>
      </c>
      <c r="AU144" s="18" t="s">
        <v>77</v>
      </c>
    </row>
    <row r="145" spans="1:65" s="2" customFormat="1" ht="16.5" customHeight="1">
      <c r="A145" s="39"/>
      <c r="B145" s="40"/>
      <c r="C145" s="213" t="s">
        <v>397</v>
      </c>
      <c r="D145" s="213" t="s">
        <v>154</v>
      </c>
      <c r="E145" s="214" t="s">
        <v>935</v>
      </c>
      <c r="F145" s="215" t="s">
        <v>936</v>
      </c>
      <c r="G145" s="216" t="s">
        <v>742</v>
      </c>
      <c r="H145" s="217">
        <v>4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91</v>
      </c>
      <c r="AT145" s="224" t="s">
        <v>154</v>
      </c>
      <c r="AU145" s="224" t="s">
        <v>77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84</v>
      </c>
      <c r="BK145" s="225">
        <f>ROUND(I145*H145,2)</f>
        <v>0</v>
      </c>
      <c r="BL145" s="18" t="s">
        <v>91</v>
      </c>
      <c r="BM145" s="224" t="s">
        <v>531</v>
      </c>
    </row>
    <row r="146" spans="1:47" s="2" customFormat="1" ht="12">
      <c r="A146" s="39"/>
      <c r="B146" s="40"/>
      <c r="C146" s="41"/>
      <c r="D146" s="226" t="s">
        <v>160</v>
      </c>
      <c r="E146" s="41"/>
      <c r="F146" s="227" t="s">
        <v>936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160</v>
      </c>
      <c r="AU146" s="18" t="s">
        <v>77</v>
      </c>
    </row>
    <row r="147" spans="1:65" s="2" customFormat="1" ht="16.5" customHeight="1">
      <c r="A147" s="39"/>
      <c r="B147" s="40"/>
      <c r="C147" s="213" t="s">
        <v>644</v>
      </c>
      <c r="D147" s="213" t="s">
        <v>154</v>
      </c>
      <c r="E147" s="214" t="s">
        <v>937</v>
      </c>
      <c r="F147" s="215" t="s">
        <v>938</v>
      </c>
      <c r="G147" s="216" t="s">
        <v>742</v>
      </c>
      <c r="H147" s="217">
        <v>80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91</v>
      </c>
      <c r="AT147" s="224" t="s">
        <v>154</v>
      </c>
      <c r="AU147" s="224" t="s">
        <v>77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84</v>
      </c>
      <c r="BK147" s="225">
        <f>ROUND(I147*H147,2)</f>
        <v>0</v>
      </c>
      <c r="BL147" s="18" t="s">
        <v>91</v>
      </c>
      <c r="BM147" s="224" t="s">
        <v>540</v>
      </c>
    </row>
    <row r="148" spans="1:47" s="2" customFormat="1" ht="12">
      <c r="A148" s="39"/>
      <c r="B148" s="40"/>
      <c r="C148" s="41"/>
      <c r="D148" s="226" t="s">
        <v>160</v>
      </c>
      <c r="E148" s="41"/>
      <c r="F148" s="227" t="s">
        <v>938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160</v>
      </c>
      <c r="AU148" s="18" t="s">
        <v>77</v>
      </c>
    </row>
    <row r="149" spans="1:65" s="2" customFormat="1" ht="16.5" customHeight="1">
      <c r="A149" s="39"/>
      <c r="B149" s="40"/>
      <c r="C149" s="213" t="s">
        <v>646</v>
      </c>
      <c r="D149" s="213" t="s">
        <v>154</v>
      </c>
      <c r="E149" s="214" t="s">
        <v>939</v>
      </c>
      <c r="F149" s="215" t="s">
        <v>940</v>
      </c>
      <c r="G149" s="216" t="s">
        <v>742</v>
      </c>
      <c r="H149" s="217">
        <v>50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91</v>
      </c>
      <c r="AT149" s="224" t="s">
        <v>154</v>
      </c>
      <c r="AU149" s="224" t="s">
        <v>77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84</v>
      </c>
      <c r="BK149" s="225">
        <f>ROUND(I149*H149,2)</f>
        <v>0</v>
      </c>
      <c r="BL149" s="18" t="s">
        <v>91</v>
      </c>
      <c r="BM149" s="224" t="s">
        <v>544</v>
      </c>
    </row>
    <row r="150" spans="1:47" s="2" customFormat="1" ht="12">
      <c r="A150" s="39"/>
      <c r="B150" s="40"/>
      <c r="C150" s="41"/>
      <c r="D150" s="226" t="s">
        <v>160</v>
      </c>
      <c r="E150" s="41"/>
      <c r="F150" s="227" t="s">
        <v>940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160</v>
      </c>
      <c r="AU150" s="18" t="s">
        <v>77</v>
      </c>
    </row>
    <row r="151" spans="1:65" s="2" customFormat="1" ht="16.5" customHeight="1">
      <c r="A151" s="39"/>
      <c r="B151" s="40"/>
      <c r="C151" s="213" t="s">
        <v>401</v>
      </c>
      <c r="D151" s="213" t="s">
        <v>154</v>
      </c>
      <c r="E151" s="214" t="s">
        <v>941</v>
      </c>
      <c r="F151" s="215" t="s">
        <v>942</v>
      </c>
      <c r="G151" s="216" t="s">
        <v>742</v>
      </c>
      <c r="H151" s="217">
        <v>10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91</v>
      </c>
      <c r="AT151" s="224" t="s">
        <v>154</v>
      </c>
      <c r="AU151" s="224" t="s">
        <v>77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84</v>
      </c>
      <c r="BK151" s="225">
        <f>ROUND(I151*H151,2)</f>
        <v>0</v>
      </c>
      <c r="BL151" s="18" t="s">
        <v>91</v>
      </c>
      <c r="BM151" s="224" t="s">
        <v>749</v>
      </c>
    </row>
    <row r="152" spans="1:47" s="2" customFormat="1" ht="12">
      <c r="A152" s="39"/>
      <c r="B152" s="40"/>
      <c r="C152" s="41"/>
      <c r="D152" s="226" t="s">
        <v>160</v>
      </c>
      <c r="E152" s="41"/>
      <c r="F152" s="227" t="s">
        <v>942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160</v>
      </c>
      <c r="AU152" s="18" t="s">
        <v>77</v>
      </c>
    </row>
    <row r="153" spans="1:65" s="2" customFormat="1" ht="16.5" customHeight="1">
      <c r="A153" s="39"/>
      <c r="B153" s="40"/>
      <c r="C153" s="213" t="s">
        <v>408</v>
      </c>
      <c r="D153" s="213" t="s">
        <v>154</v>
      </c>
      <c r="E153" s="214" t="s">
        <v>943</v>
      </c>
      <c r="F153" s="215" t="s">
        <v>944</v>
      </c>
      <c r="G153" s="216" t="s">
        <v>281</v>
      </c>
      <c r="H153" s="217">
        <v>24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91</v>
      </c>
      <c r="AT153" s="224" t="s">
        <v>154</v>
      </c>
      <c r="AU153" s="224" t="s">
        <v>77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84</v>
      </c>
      <c r="BK153" s="225">
        <f>ROUND(I153*H153,2)</f>
        <v>0</v>
      </c>
      <c r="BL153" s="18" t="s">
        <v>91</v>
      </c>
      <c r="BM153" s="224" t="s">
        <v>752</v>
      </c>
    </row>
    <row r="154" spans="1:47" s="2" customFormat="1" ht="12">
      <c r="A154" s="39"/>
      <c r="B154" s="40"/>
      <c r="C154" s="41"/>
      <c r="D154" s="226" t="s">
        <v>160</v>
      </c>
      <c r="E154" s="41"/>
      <c r="F154" s="227" t="s">
        <v>944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160</v>
      </c>
      <c r="AU154" s="18" t="s">
        <v>77</v>
      </c>
    </row>
    <row r="155" spans="1:65" s="2" customFormat="1" ht="16.5" customHeight="1">
      <c r="A155" s="39"/>
      <c r="B155" s="40"/>
      <c r="C155" s="213" t="s">
        <v>414</v>
      </c>
      <c r="D155" s="213" t="s">
        <v>154</v>
      </c>
      <c r="E155" s="214" t="s">
        <v>945</v>
      </c>
      <c r="F155" s="215" t="s">
        <v>946</v>
      </c>
      <c r="G155" s="216" t="s">
        <v>281</v>
      </c>
      <c r="H155" s="217">
        <v>4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91</v>
      </c>
      <c r="AT155" s="224" t="s">
        <v>154</v>
      </c>
      <c r="AU155" s="224" t="s">
        <v>77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84</v>
      </c>
      <c r="BK155" s="225">
        <f>ROUND(I155*H155,2)</f>
        <v>0</v>
      </c>
      <c r="BL155" s="18" t="s">
        <v>91</v>
      </c>
      <c r="BM155" s="224" t="s">
        <v>756</v>
      </c>
    </row>
    <row r="156" spans="1:47" s="2" customFormat="1" ht="12">
      <c r="A156" s="39"/>
      <c r="B156" s="40"/>
      <c r="C156" s="41"/>
      <c r="D156" s="226" t="s">
        <v>160</v>
      </c>
      <c r="E156" s="41"/>
      <c r="F156" s="227" t="s">
        <v>946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160</v>
      </c>
      <c r="AU156" s="18" t="s">
        <v>77</v>
      </c>
    </row>
    <row r="157" spans="1:65" s="2" customFormat="1" ht="16.5" customHeight="1">
      <c r="A157" s="39"/>
      <c r="B157" s="40"/>
      <c r="C157" s="213" t="s">
        <v>419</v>
      </c>
      <c r="D157" s="213" t="s">
        <v>154</v>
      </c>
      <c r="E157" s="214" t="s">
        <v>947</v>
      </c>
      <c r="F157" s="215" t="s">
        <v>948</v>
      </c>
      <c r="G157" s="216" t="s">
        <v>281</v>
      </c>
      <c r="H157" s="217">
        <v>2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91</v>
      </c>
      <c r="AT157" s="224" t="s">
        <v>154</v>
      </c>
      <c r="AU157" s="224" t="s">
        <v>77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84</v>
      </c>
      <c r="BK157" s="225">
        <f>ROUND(I157*H157,2)</f>
        <v>0</v>
      </c>
      <c r="BL157" s="18" t="s">
        <v>91</v>
      </c>
      <c r="BM157" s="224" t="s">
        <v>759</v>
      </c>
    </row>
    <row r="158" spans="1:47" s="2" customFormat="1" ht="12">
      <c r="A158" s="39"/>
      <c r="B158" s="40"/>
      <c r="C158" s="41"/>
      <c r="D158" s="226" t="s">
        <v>160</v>
      </c>
      <c r="E158" s="41"/>
      <c r="F158" s="227" t="s">
        <v>948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160</v>
      </c>
      <c r="AU158" s="18" t="s">
        <v>77</v>
      </c>
    </row>
    <row r="159" spans="1:65" s="2" customFormat="1" ht="16.5" customHeight="1">
      <c r="A159" s="39"/>
      <c r="B159" s="40"/>
      <c r="C159" s="213" t="s">
        <v>425</v>
      </c>
      <c r="D159" s="213" t="s">
        <v>154</v>
      </c>
      <c r="E159" s="214" t="s">
        <v>949</v>
      </c>
      <c r="F159" s="215" t="s">
        <v>950</v>
      </c>
      <c r="G159" s="216" t="s">
        <v>281</v>
      </c>
      <c r="H159" s="217">
        <v>22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91</v>
      </c>
      <c r="AT159" s="224" t="s">
        <v>154</v>
      </c>
      <c r="AU159" s="224" t="s">
        <v>77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84</v>
      </c>
      <c r="BK159" s="225">
        <f>ROUND(I159*H159,2)</f>
        <v>0</v>
      </c>
      <c r="BL159" s="18" t="s">
        <v>91</v>
      </c>
      <c r="BM159" s="224" t="s">
        <v>783</v>
      </c>
    </row>
    <row r="160" spans="1:47" s="2" customFormat="1" ht="12">
      <c r="A160" s="39"/>
      <c r="B160" s="40"/>
      <c r="C160" s="41"/>
      <c r="D160" s="226" t="s">
        <v>160</v>
      </c>
      <c r="E160" s="41"/>
      <c r="F160" s="227" t="s">
        <v>950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160</v>
      </c>
      <c r="AU160" s="18" t="s">
        <v>77</v>
      </c>
    </row>
    <row r="161" spans="1:65" s="2" customFormat="1" ht="16.5" customHeight="1">
      <c r="A161" s="39"/>
      <c r="B161" s="40"/>
      <c r="C161" s="213" t="s">
        <v>431</v>
      </c>
      <c r="D161" s="213" t="s">
        <v>154</v>
      </c>
      <c r="E161" s="214" t="s">
        <v>951</v>
      </c>
      <c r="F161" s="215" t="s">
        <v>952</v>
      </c>
      <c r="G161" s="216" t="s">
        <v>281</v>
      </c>
      <c r="H161" s="217">
        <v>7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91</v>
      </c>
      <c r="AT161" s="224" t="s">
        <v>154</v>
      </c>
      <c r="AU161" s="224" t="s">
        <v>77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84</v>
      </c>
      <c r="BK161" s="225">
        <f>ROUND(I161*H161,2)</f>
        <v>0</v>
      </c>
      <c r="BL161" s="18" t="s">
        <v>91</v>
      </c>
      <c r="BM161" s="224" t="s">
        <v>785</v>
      </c>
    </row>
    <row r="162" spans="1:47" s="2" customFormat="1" ht="12">
      <c r="A162" s="39"/>
      <c r="B162" s="40"/>
      <c r="C162" s="41"/>
      <c r="D162" s="226" t="s">
        <v>160</v>
      </c>
      <c r="E162" s="41"/>
      <c r="F162" s="227" t="s">
        <v>952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160</v>
      </c>
      <c r="AU162" s="18" t="s">
        <v>77</v>
      </c>
    </row>
    <row r="163" spans="1:65" s="2" customFormat="1" ht="16.5" customHeight="1">
      <c r="A163" s="39"/>
      <c r="B163" s="40"/>
      <c r="C163" s="213" t="s">
        <v>262</v>
      </c>
      <c r="D163" s="213" t="s">
        <v>154</v>
      </c>
      <c r="E163" s="214" t="s">
        <v>953</v>
      </c>
      <c r="F163" s="215" t="s">
        <v>954</v>
      </c>
      <c r="G163" s="216" t="s">
        <v>281</v>
      </c>
      <c r="H163" s="217">
        <v>2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91</v>
      </c>
      <c r="AT163" s="224" t="s">
        <v>154</v>
      </c>
      <c r="AU163" s="224" t="s">
        <v>77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84</v>
      </c>
      <c r="BK163" s="225">
        <f>ROUND(I163*H163,2)</f>
        <v>0</v>
      </c>
      <c r="BL163" s="18" t="s">
        <v>91</v>
      </c>
      <c r="BM163" s="224" t="s">
        <v>787</v>
      </c>
    </row>
    <row r="164" spans="1:47" s="2" customFormat="1" ht="12">
      <c r="A164" s="39"/>
      <c r="B164" s="40"/>
      <c r="C164" s="41"/>
      <c r="D164" s="226" t="s">
        <v>160</v>
      </c>
      <c r="E164" s="41"/>
      <c r="F164" s="227" t="s">
        <v>954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160</v>
      </c>
      <c r="AU164" s="18" t="s">
        <v>77</v>
      </c>
    </row>
    <row r="165" spans="1:63" s="12" customFormat="1" ht="25.9" customHeight="1">
      <c r="A165" s="12"/>
      <c r="B165" s="197"/>
      <c r="C165" s="198"/>
      <c r="D165" s="199" t="s">
        <v>72</v>
      </c>
      <c r="E165" s="200" t="s">
        <v>915</v>
      </c>
      <c r="F165" s="200" t="s">
        <v>916</v>
      </c>
      <c r="G165" s="198"/>
      <c r="H165" s="198"/>
      <c r="I165" s="201"/>
      <c r="J165" s="202">
        <f>BK165</f>
        <v>0</v>
      </c>
      <c r="K165" s="198"/>
      <c r="L165" s="203"/>
      <c r="M165" s="204"/>
      <c r="N165" s="205"/>
      <c r="O165" s="205"/>
      <c r="P165" s="206">
        <f>SUM(P166:P171)</f>
        <v>0</v>
      </c>
      <c r="Q165" s="205"/>
      <c r="R165" s="206">
        <f>SUM(R166:R171)</f>
        <v>0</v>
      </c>
      <c r="S165" s="205"/>
      <c r="T165" s="207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77</v>
      </c>
      <c r="AT165" s="209" t="s">
        <v>72</v>
      </c>
      <c r="AU165" s="209" t="s">
        <v>73</v>
      </c>
      <c r="AY165" s="208" t="s">
        <v>152</v>
      </c>
      <c r="BK165" s="210">
        <f>SUM(BK166:BK171)</f>
        <v>0</v>
      </c>
    </row>
    <row r="166" spans="1:65" s="2" customFormat="1" ht="16.5" customHeight="1">
      <c r="A166" s="39"/>
      <c r="B166" s="40"/>
      <c r="C166" s="213" t="s">
        <v>445</v>
      </c>
      <c r="D166" s="213" t="s">
        <v>154</v>
      </c>
      <c r="E166" s="214" t="s">
        <v>955</v>
      </c>
      <c r="F166" s="215" t="s">
        <v>956</v>
      </c>
      <c r="G166" s="216" t="s">
        <v>281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91</v>
      </c>
      <c r="AT166" s="224" t="s">
        <v>154</v>
      </c>
      <c r="AU166" s="224" t="s">
        <v>77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84</v>
      </c>
      <c r="BK166" s="225">
        <f>ROUND(I166*H166,2)</f>
        <v>0</v>
      </c>
      <c r="BL166" s="18" t="s">
        <v>91</v>
      </c>
      <c r="BM166" s="224" t="s">
        <v>852</v>
      </c>
    </row>
    <row r="167" spans="1:47" s="2" customFormat="1" ht="12">
      <c r="A167" s="39"/>
      <c r="B167" s="40"/>
      <c r="C167" s="41"/>
      <c r="D167" s="226" t="s">
        <v>160</v>
      </c>
      <c r="E167" s="41"/>
      <c r="F167" s="227" t="s">
        <v>956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160</v>
      </c>
      <c r="AU167" s="18" t="s">
        <v>77</v>
      </c>
    </row>
    <row r="168" spans="1:65" s="2" customFormat="1" ht="16.5" customHeight="1">
      <c r="A168" s="39"/>
      <c r="B168" s="40"/>
      <c r="C168" s="213" t="s">
        <v>451</v>
      </c>
      <c r="D168" s="213" t="s">
        <v>154</v>
      </c>
      <c r="E168" s="214" t="s">
        <v>957</v>
      </c>
      <c r="F168" s="215" t="s">
        <v>958</v>
      </c>
      <c r="G168" s="216" t="s">
        <v>281</v>
      </c>
      <c r="H168" s="217">
        <v>8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91</v>
      </c>
      <c r="AT168" s="224" t="s">
        <v>154</v>
      </c>
      <c r="AU168" s="224" t="s">
        <v>77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84</v>
      </c>
      <c r="BK168" s="225">
        <f>ROUND(I168*H168,2)</f>
        <v>0</v>
      </c>
      <c r="BL168" s="18" t="s">
        <v>91</v>
      </c>
      <c r="BM168" s="224" t="s">
        <v>856</v>
      </c>
    </row>
    <row r="169" spans="1:47" s="2" customFormat="1" ht="12">
      <c r="A169" s="39"/>
      <c r="B169" s="40"/>
      <c r="C169" s="41"/>
      <c r="D169" s="226" t="s">
        <v>160</v>
      </c>
      <c r="E169" s="41"/>
      <c r="F169" s="227" t="s">
        <v>958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160</v>
      </c>
      <c r="AU169" s="18" t="s">
        <v>77</v>
      </c>
    </row>
    <row r="170" spans="1:65" s="2" customFormat="1" ht="16.5" customHeight="1">
      <c r="A170" s="39"/>
      <c r="B170" s="40"/>
      <c r="C170" s="213" t="s">
        <v>784</v>
      </c>
      <c r="D170" s="213" t="s">
        <v>154</v>
      </c>
      <c r="E170" s="214" t="s">
        <v>959</v>
      </c>
      <c r="F170" s="215" t="s">
        <v>960</v>
      </c>
      <c r="G170" s="216" t="s">
        <v>281</v>
      </c>
      <c r="H170" s="217">
        <v>54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91</v>
      </c>
      <c r="AT170" s="224" t="s">
        <v>154</v>
      </c>
      <c r="AU170" s="224" t="s">
        <v>77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84</v>
      </c>
      <c r="BK170" s="225">
        <f>ROUND(I170*H170,2)</f>
        <v>0</v>
      </c>
      <c r="BL170" s="18" t="s">
        <v>91</v>
      </c>
      <c r="BM170" s="224" t="s">
        <v>860</v>
      </c>
    </row>
    <row r="171" spans="1:47" s="2" customFormat="1" ht="12">
      <c r="A171" s="39"/>
      <c r="B171" s="40"/>
      <c r="C171" s="41"/>
      <c r="D171" s="226" t="s">
        <v>160</v>
      </c>
      <c r="E171" s="41"/>
      <c r="F171" s="227" t="s">
        <v>960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160</v>
      </c>
      <c r="AU171" s="18" t="s">
        <v>77</v>
      </c>
    </row>
    <row r="172" spans="1:63" s="12" customFormat="1" ht="25.9" customHeight="1">
      <c r="A172" s="12"/>
      <c r="B172" s="197"/>
      <c r="C172" s="198"/>
      <c r="D172" s="199" t="s">
        <v>72</v>
      </c>
      <c r="E172" s="200" t="s">
        <v>961</v>
      </c>
      <c r="F172" s="200" t="s">
        <v>962</v>
      </c>
      <c r="G172" s="198"/>
      <c r="H172" s="198"/>
      <c r="I172" s="201"/>
      <c r="J172" s="202">
        <f>BK172</f>
        <v>0</v>
      </c>
      <c r="K172" s="198"/>
      <c r="L172" s="203"/>
      <c r="M172" s="204"/>
      <c r="N172" s="205"/>
      <c r="O172" s="205"/>
      <c r="P172" s="206">
        <f>SUM(P173:P174)</f>
        <v>0</v>
      </c>
      <c r="Q172" s="205"/>
      <c r="R172" s="206">
        <f>SUM(R173:R174)</f>
        <v>0</v>
      </c>
      <c r="S172" s="205"/>
      <c r="T172" s="207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77</v>
      </c>
      <c r="AT172" s="209" t="s">
        <v>72</v>
      </c>
      <c r="AU172" s="209" t="s">
        <v>73</v>
      </c>
      <c r="AY172" s="208" t="s">
        <v>152</v>
      </c>
      <c r="BK172" s="210">
        <f>SUM(BK173:BK174)</f>
        <v>0</v>
      </c>
    </row>
    <row r="173" spans="1:65" s="2" customFormat="1" ht="16.5" customHeight="1">
      <c r="A173" s="39"/>
      <c r="B173" s="40"/>
      <c r="C173" s="213" t="s">
        <v>456</v>
      </c>
      <c r="D173" s="213" t="s">
        <v>154</v>
      </c>
      <c r="E173" s="214" t="s">
        <v>963</v>
      </c>
      <c r="F173" s="215" t="s">
        <v>964</v>
      </c>
      <c r="G173" s="216" t="s">
        <v>965</v>
      </c>
      <c r="H173" s="217">
        <v>2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91</v>
      </c>
      <c r="AT173" s="224" t="s">
        <v>154</v>
      </c>
      <c r="AU173" s="224" t="s">
        <v>77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84</v>
      </c>
      <c r="BK173" s="225">
        <f>ROUND(I173*H173,2)</f>
        <v>0</v>
      </c>
      <c r="BL173" s="18" t="s">
        <v>91</v>
      </c>
      <c r="BM173" s="224" t="s">
        <v>863</v>
      </c>
    </row>
    <row r="174" spans="1:47" s="2" customFormat="1" ht="12">
      <c r="A174" s="39"/>
      <c r="B174" s="40"/>
      <c r="C174" s="41"/>
      <c r="D174" s="226" t="s">
        <v>160</v>
      </c>
      <c r="E174" s="41"/>
      <c r="F174" s="227" t="s">
        <v>964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160</v>
      </c>
      <c r="AU174" s="18" t="s">
        <v>77</v>
      </c>
    </row>
    <row r="175" spans="1:63" s="12" customFormat="1" ht="25.9" customHeight="1">
      <c r="A175" s="12"/>
      <c r="B175" s="197"/>
      <c r="C175" s="198"/>
      <c r="D175" s="199" t="s">
        <v>72</v>
      </c>
      <c r="E175" s="200" t="s">
        <v>966</v>
      </c>
      <c r="F175" s="200" t="s">
        <v>967</v>
      </c>
      <c r="G175" s="198"/>
      <c r="H175" s="198"/>
      <c r="I175" s="201"/>
      <c r="J175" s="202">
        <f>BK175</f>
        <v>0</v>
      </c>
      <c r="K175" s="198"/>
      <c r="L175" s="203"/>
      <c r="M175" s="204"/>
      <c r="N175" s="205"/>
      <c r="O175" s="205"/>
      <c r="P175" s="206">
        <f>SUM(P176:P179)</f>
        <v>0</v>
      </c>
      <c r="Q175" s="205"/>
      <c r="R175" s="206">
        <f>SUM(R176:R179)</f>
        <v>0</v>
      </c>
      <c r="S175" s="205"/>
      <c r="T175" s="207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77</v>
      </c>
      <c r="AT175" s="209" t="s">
        <v>72</v>
      </c>
      <c r="AU175" s="209" t="s">
        <v>73</v>
      </c>
      <c r="AY175" s="208" t="s">
        <v>152</v>
      </c>
      <c r="BK175" s="210">
        <f>SUM(BK176:BK179)</f>
        <v>0</v>
      </c>
    </row>
    <row r="176" spans="1:65" s="2" customFormat="1" ht="16.5" customHeight="1">
      <c r="A176" s="39"/>
      <c r="B176" s="40"/>
      <c r="C176" s="213" t="s">
        <v>462</v>
      </c>
      <c r="D176" s="213" t="s">
        <v>154</v>
      </c>
      <c r="E176" s="214" t="s">
        <v>968</v>
      </c>
      <c r="F176" s="215" t="s">
        <v>969</v>
      </c>
      <c r="G176" s="216" t="s">
        <v>965</v>
      </c>
      <c r="H176" s="217">
        <v>2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91</v>
      </c>
      <c r="AT176" s="224" t="s">
        <v>154</v>
      </c>
      <c r="AU176" s="224" t="s">
        <v>77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84</v>
      </c>
      <c r="BK176" s="225">
        <f>ROUND(I176*H176,2)</f>
        <v>0</v>
      </c>
      <c r="BL176" s="18" t="s">
        <v>91</v>
      </c>
      <c r="BM176" s="224" t="s">
        <v>864</v>
      </c>
    </row>
    <row r="177" spans="1:47" s="2" customFormat="1" ht="12">
      <c r="A177" s="39"/>
      <c r="B177" s="40"/>
      <c r="C177" s="41"/>
      <c r="D177" s="226" t="s">
        <v>160</v>
      </c>
      <c r="E177" s="41"/>
      <c r="F177" s="227" t="s">
        <v>969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160</v>
      </c>
      <c r="AU177" s="18" t="s">
        <v>77</v>
      </c>
    </row>
    <row r="178" spans="1:65" s="2" customFormat="1" ht="16.5" customHeight="1">
      <c r="A178" s="39"/>
      <c r="B178" s="40"/>
      <c r="C178" s="213" t="s">
        <v>468</v>
      </c>
      <c r="D178" s="213" t="s">
        <v>154</v>
      </c>
      <c r="E178" s="214" t="s">
        <v>970</v>
      </c>
      <c r="F178" s="215" t="s">
        <v>971</v>
      </c>
      <c r="G178" s="216" t="s">
        <v>965</v>
      </c>
      <c r="H178" s="217">
        <v>1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91</v>
      </c>
      <c r="AT178" s="224" t="s">
        <v>154</v>
      </c>
      <c r="AU178" s="224" t="s">
        <v>77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84</v>
      </c>
      <c r="BK178" s="225">
        <f>ROUND(I178*H178,2)</f>
        <v>0</v>
      </c>
      <c r="BL178" s="18" t="s">
        <v>91</v>
      </c>
      <c r="BM178" s="224" t="s">
        <v>865</v>
      </c>
    </row>
    <row r="179" spans="1:47" s="2" customFormat="1" ht="12">
      <c r="A179" s="39"/>
      <c r="B179" s="40"/>
      <c r="C179" s="41"/>
      <c r="D179" s="226" t="s">
        <v>160</v>
      </c>
      <c r="E179" s="41"/>
      <c r="F179" s="227" t="s">
        <v>971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160</v>
      </c>
      <c r="AU179" s="18" t="s">
        <v>77</v>
      </c>
    </row>
    <row r="180" spans="1:63" s="12" customFormat="1" ht="25.9" customHeight="1">
      <c r="A180" s="12"/>
      <c r="B180" s="197"/>
      <c r="C180" s="198"/>
      <c r="D180" s="199" t="s">
        <v>72</v>
      </c>
      <c r="E180" s="200" t="s">
        <v>247</v>
      </c>
      <c r="F180" s="200" t="s">
        <v>248</v>
      </c>
      <c r="G180" s="198"/>
      <c r="H180" s="198"/>
      <c r="I180" s="201"/>
      <c r="J180" s="202">
        <f>BK180</f>
        <v>0</v>
      </c>
      <c r="K180" s="198"/>
      <c r="L180" s="203"/>
      <c r="M180" s="204"/>
      <c r="N180" s="205"/>
      <c r="O180" s="205"/>
      <c r="P180" s="206">
        <v>0</v>
      </c>
      <c r="Q180" s="205"/>
      <c r="R180" s="206">
        <v>0</v>
      </c>
      <c r="S180" s="205"/>
      <c r="T180" s="207"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84</v>
      </c>
      <c r="AT180" s="209" t="s">
        <v>72</v>
      </c>
      <c r="AU180" s="209" t="s">
        <v>73</v>
      </c>
      <c r="AY180" s="208" t="s">
        <v>152</v>
      </c>
      <c r="BK180" s="210">
        <v>0</v>
      </c>
    </row>
    <row r="181" spans="1:63" s="12" customFormat="1" ht="25.9" customHeight="1">
      <c r="A181" s="12"/>
      <c r="B181" s="197"/>
      <c r="C181" s="198"/>
      <c r="D181" s="199" t="s">
        <v>72</v>
      </c>
      <c r="E181" s="200" t="s">
        <v>335</v>
      </c>
      <c r="F181" s="200" t="s">
        <v>336</v>
      </c>
      <c r="G181" s="198"/>
      <c r="H181" s="198"/>
      <c r="I181" s="201"/>
      <c r="J181" s="202">
        <f>BK181</f>
        <v>0</v>
      </c>
      <c r="K181" s="198"/>
      <c r="L181" s="203"/>
      <c r="M181" s="204"/>
      <c r="N181" s="205"/>
      <c r="O181" s="205"/>
      <c r="P181" s="206">
        <f>SUM(P182:P191)</f>
        <v>0</v>
      </c>
      <c r="Q181" s="205"/>
      <c r="R181" s="206">
        <f>SUM(R182:R191)</f>
        <v>0</v>
      </c>
      <c r="S181" s="205"/>
      <c r="T181" s="207">
        <f>SUM(T182:T191)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94</v>
      </c>
      <c r="AT181" s="209" t="s">
        <v>72</v>
      </c>
      <c r="AU181" s="209" t="s">
        <v>73</v>
      </c>
      <c r="AY181" s="208" t="s">
        <v>152</v>
      </c>
      <c r="BK181" s="210">
        <f>SUM(BK182:BK191)</f>
        <v>0</v>
      </c>
    </row>
    <row r="182" spans="1:65" s="2" customFormat="1" ht="16.5" customHeight="1">
      <c r="A182" s="39"/>
      <c r="B182" s="40"/>
      <c r="C182" s="213" t="s">
        <v>278</v>
      </c>
      <c r="D182" s="213" t="s">
        <v>154</v>
      </c>
      <c r="E182" s="214" t="s">
        <v>972</v>
      </c>
      <c r="F182" s="215" t="s">
        <v>973</v>
      </c>
      <c r="G182" s="216" t="s">
        <v>974</v>
      </c>
      <c r="H182" s="217">
        <v>1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343</v>
      </c>
      <c r="AT182" s="224" t="s">
        <v>154</v>
      </c>
      <c r="AU182" s="224" t="s">
        <v>77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84</v>
      </c>
      <c r="BK182" s="225">
        <f>ROUND(I182*H182,2)</f>
        <v>0</v>
      </c>
      <c r="BL182" s="18" t="s">
        <v>343</v>
      </c>
      <c r="BM182" s="224" t="s">
        <v>975</v>
      </c>
    </row>
    <row r="183" spans="1:47" s="2" customFormat="1" ht="12">
      <c r="A183" s="39"/>
      <c r="B183" s="40"/>
      <c r="C183" s="41"/>
      <c r="D183" s="226" t="s">
        <v>160</v>
      </c>
      <c r="E183" s="41"/>
      <c r="F183" s="227" t="s">
        <v>976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160</v>
      </c>
      <c r="AU183" s="18" t="s">
        <v>77</v>
      </c>
    </row>
    <row r="184" spans="1:65" s="2" customFormat="1" ht="16.5" customHeight="1">
      <c r="A184" s="39"/>
      <c r="B184" s="40"/>
      <c r="C184" s="213" t="s">
        <v>284</v>
      </c>
      <c r="D184" s="213" t="s">
        <v>154</v>
      </c>
      <c r="E184" s="214" t="s">
        <v>977</v>
      </c>
      <c r="F184" s="215" t="s">
        <v>978</v>
      </c>
      <c r="G184" s="216" t="s">
        <v>974</v>
      </c>
      <c r="H184" s="217">
        <v>1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343</v>
      </c>
      <c r="AT184" s="224" t="s">
        <v>154</v>
      </c>
      <c r="AU184" s="224" t="s">
        <v>77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84</v>
      </c>
      <c r="BK184" s="225">
        <f>ROUND(I184*H184,2)</f>
        <v>0</v>
      </c>
      <c r="BL184" s="18" t="s">
        <v>343</v>
      </c>
      <c r="BM184" s="224" t="s">
        <v>979</v>
      </c>
    </row>
    <row r="185" spans="1:47" s="2" customFormat="1" ht="12">
      <c r="A185" s="39"/>
      <c r="B185" s="40"/>
      <c r="C185" s="41"/>
      <c r="D185" s="226" t="s">
        <v>160</v>
      </c>
      <c r="E185" s="41"/>
      <c r="F185" s="227" t="s">
        <v>976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160</v>
      </c>
      <c r="AU185" s="18" t="s">
        <v>77</v>
      </c>
    </row>
    <row r="186" spans="1:65" s="2" customFormat="1" ht="16.5" customHeight="1">
      <c r="A186" s="39"/>
      <c r="B186" s="40"/>
      <c r="C186" s="213" t="s">
        <v>290</v>
      </c>
      <c r="D186" s="213" t="s">
        <v>154</v>
      </c>
      <c r="E186" s="214" t="s">
        <v>980</v>
      </c>
      <c r="F186" s="215" t="s">
        <v>981</v>
      </c>
      <c r="G186" s="216" t="s">
        <v>974</v>
      </c>
      <c r="H186" s="217">
        <v>1</v>
      </c>
      <c r="I186" s="218"/>
      <c r="J186" s="219">
        <f>ROUND(I186*H186,2)</f>
        <v>0</v>
      </c>
      <c r="K186" s="215" t="s">
        <v>19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343</v>
      </c>
      <c r="AT186" s="224" t="s">
        <v>154</v>
      </c>
      <c r="AU186" s="224" t="s">
        <v>77</v>
      </c>
      <c r="AY186" s="18" t="s">
        <v>152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84</v>
      </c>
      <c r="BK186" s="225">
        <f>ROUND(I186*H186,2)</f>
        <v>0</v>
      </c>
      <c r="BL186" s="18" t="s">
        <v>343</v>
      </c>
      <c r="BM186" s="224" t="s">
        <v>982</v>
      </c>
    </row>
    <row r="187" spans="1:47" s="2" customFormat="1" ht="12">
      <c r="A187" s="39"/>
      <c r="B187" s="40"/>
      <c r="C187" s="41"/>
      <c r="D187" s="226" t="s">
        <v>160</v>
      </c>
      <c r="E187" s="41"/>
      <c r="F187" s="227" t="s">
        <v>976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160</v>
      </c>
      <c r="AU187" s="18" t="s">
        <v>77</v>
      </c>
    </row>
    <row r="188" spans="1:65" s="2" customFormat="1" ht="16.5" customHeight="1">
      <c r="A188" s="39"/>
      <c r="B188" s="40"/>
      <c r="C188" s="213" t="s">
        <v>296</v>
      </c>
      <c r="D188" s="213" t="s">
        <v>154</v>
      </c>
      <c r="E188" s="214" t="s">
        <v>983</v>
      </c>
      <c r="F188" s="215" t="s">
        <v>984</v>
      </c>
      <c r="G188" s="216" t="s">
        <v>974</v>
      </c>
      <c r="H188" s="217">
        <v>1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343</v>
      </c>
      <c r="AT188" s="224" t="s">
        <v>154</v>
      </c>
      <c r="AU188" s="224" t="s">
        <v>77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84</v>
      </c>
      <c r="BK188" s="225">
        <f>ROUND(I188*H188,2)</f>
        <v>0</v>
      </c>
      <c r="BL188" s="18" t="s">
        <v>343</v>
      </c>
      <c r="BM188" s="224" t="s">
        <v>985</v>
      </c>
    </row>
    <row r="189" spans="1:47" s="2" customFormat="1" ht="12">
      <c r="A189" s="39"/>
      <c r="B189" s="40"/>
      <c r="C189" s="41"/>
      <c r="D189" s="226" t="s">
        <v>160</v>
      </c>
      <c r="E189" s="41"/>
      <c r="F189" s="227" t="s">
        <v>976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160</v>
      </c>
      <c r="AU189" s="18" t="s">
        <v>77</v>
      </c>
    </row>
    <row r="190" spans="1:65" s="2" customFormat="1" ht="16.5" customHeight="1">
      <c r="A190" s="39"/>
      <c r="B190" s="40"/>
      <c r="C190" s="213" t="s">
        <v>302</v>
      </c>
      <c r="D190" s="213" t="s">
        <v>154</v>
      </c>
      <c r="E190" s="214" t="s">
        <v>986</v>
      </c>
      <c r="F190" s="215" t="s">
        <v>987</v>
      </c>
      <c r="G190" s="216" t="s">
        <v>974</v>
      </c>
      <c r="H190" s="217">
        <v>1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343</v>
      </c>
      <c r="AT190" s="224" t="s">
        <v>154</v>
      </c>
      <c r="AU190" s="224" t="s">
        <v>77</v>
      </c>
      <c r="AY190" s="18" t="s">
        <v>152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84</v>
      </c>
      <c r="BK190" s="225">
        <f>ROUND(I190*H190,2)</f>
        <v>0</v>
      </c>
      <c r="BL190" s="18" t="s">
        <v>343</v>
      </c>
      <c r="BM190" s="224" t="s">
        <v>988</v>
      </c>
    </row>
    <row r="191" spans="1:47" s="2" customFormat="1" ht="12">
      <c r="A191" s="39"/>
      <c r="B191" s="40"/>
      <c r="C191" s="41"/>
      <c r="D191" s="226" t="s">
        <v>160</v>
      </c>
      <c r="E191" s="41"/>
      <c r="F191" s="227" t="s">
        <v>987</v>
      </c>
      <c r="G191" s="41"/>
      <c r="H191" s="41"/>
      <c r="I191" s="228"/>
      <c r="J191" s="41"/>
      <c r="K191" s="41"/>
      <c r="L191" s="45"/>
      <c r="M191" s="265"/>
      <c r="N191" s="266"/>
      <c r="O191" s="267"/>
      <c r="P191" s="267"/>
      <c r="Q191" s="267"/>
      <c r="R191" s="267"/>
      <c r="S191" s="267"/>
      <c r="T191" s="268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160</v>
      </c>
      <c r="AU191" s="18" t="s">
        <v>77</v>
      </c>
    </row>
    <row r="192" spans="1:31" s="2" customFormat="1" ht="6.95" customHeight="1">
      <c r="A192" s="3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94:K1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Michal Klimša</cp:lastModifiedBy>
  <dcterms:created xsi:type="dcterms:W3CDTF">2021-12-19T14:16:05Z</dcterms:created>
  <dcterms:modified xsi:type="dcterms:W3CDTF">2021-12-19T14:16:20Z</dcterms:modified>
  <cp:category/>
  <cp:version/>
  <cp:contentType/>
  <cp:contentStatus/>
</cp:coreProperties>
</file>