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PP-stavební část" sheetId="2" r:id="rId2"/>
    <sheet name="2 - 1NP-stavební část" sheetId="3" r:id="rId3"/>
    <sheet name="3 - 2NP-stavební část" sheetId="4" r:id="rId4"/>
    <sheet name="4 - 3NP-stavební část" sheetId="5" r:id="rId5"/>
    <sheet name="1 - 1PP-položky" sheetId="6" r:id="rId6"/>
    <sheet name="2 - 1NP-položky" sheetId="7" r:id="rId7"/>
    <sheet name="3 - 2NP-položky" sheetId="8" r:id="rId8"/>
    <sheet name="4 - 3NP-položky" sheetId="9" r:id="rId9"/>
    <sheet name="Pokyny pro vyplnění" sheetId="10" r:id="rId10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'1 - 1PP-stavební část'!$C$104:$K$320</definedName>
    <definedName name="_xlnm.Print_Area" localSheetId="1">'1 - 1PP-stavební část'!$C$4:$J$41,'1 - 1PP-stavební část'!$C$47:$J$84,'1 - 1PP-stavební část'!$C$90:$K$320</definedName>
    <definedName name="_xlnm.Print_Titles" localSheetId="1">'1 - 1PP-stavební část'!$104:$104</definedName>
    <definedName name="_xlnm._FilterDatabase" localSheetId="2" hidden="1">'2 - 1NP-stavební část'!$C$105:$K$391</definedName>
    <definedName name="_xlnm.Print_Area" localSheetId="2">'2 - 1NP-stavební část'!$C$4:$J$41,'2 - 1NP-stavební část'!$C$47:$J$85,'2 - 1NP-stavební část'!$C$91:$K$391</definedName>
    <definedName name="_xlnm.Print_Titles" localSheetId="2">'2 - 1NP-stavební část'!$105:$105</definedName>
    <definedName name="_xlnm._FilterDatabase" localSheetId="3" hidden="1">'3 - 2NP-stavební část'!$C$104:$K$374</definedName>
    <definedName name="_xlnm.Print_Area" localSheetId="3">'3 - 2NP-stavební část'!$C$4:$J$41,'3 - 2NP-stavební část'!$C$47:$J$84,'3 - 2NP-stavební část'!$C$90:$K$374</definedName>
    <definedName name="_xlnm.Print_Titles" localSheetId="3">'3 - 2NP-stavební část'!$104:$104</definedName>
    <definedName name="_xlnm._FilterDatabase" localSheetId="4" hidden="1">'4 - 3NP-stavební část'!$C$100:$K$239</definedName>
    <definedName name="_xlnm.Print_Area" localSheetId="4">'4 - 3NP-stavební část'!$C$4:$J$41,'4 - 3NP-stavební část'!$C$47:$J$80,'4 - 3NP-stavební část'!$C$86:$K$239</definedName>
    <definedName name="_xlnm.Print_Titles" localSheetId="4">'4 - 3NP-stavební část'!$100:$100</definedName>
    <definedName name="_xlnm._FilterDatabase" localSheetId="5" hidden="1">'1 - 1PP-položky'!$C$93:$K$167</definedName>
    <definedName name="_xlnm.Print_Area" localSheetId="5">'1 - 1PP-položky'!$C$4:$J$41,'1 - 1PP-položky'!$C$47:$J$73,'1 - 1PP-položky'!$C$79:$K$167</definedName>
    <definedName name="_xlnm.Print_Titles" localSheetId="5">'1 - 1PP-položky'!$93:$93</definedName>
    <definedName name="_xlnm._FilterDatabase" localSheetId="6" hidden="1">'2 - 1NP-položky'!$C$93:$K$225</definedName>
    <definedName name="_xlnm.Print_Area" localSheetId="6">'2 - 1NP-položky'!$C$4:$J$41,'2 - 1NP-položky'!$C$47:$J$73,'2 - 1NP-položky'!$C$79:$K$225</definedName>
    <definedName name="_xlnm.Print_Titles" localSheetId="6">'2 - 1NP-položky'!$93:$93</definedName>
    <definedName name="_xlnm._FilterDatabase" localSheetId="7" hidden="1">'3 - 2NP-položky'!$C$93:$K$219</definedName>
    <definedName name="_xlnm.Print_Area" localSheetId="7">'3 - 2NP-položky'!$C$4:$J$41,'3 - 2NP-položky'!$C$47:$J$73,'3 - 2NP-položky'!$C$79:$K$219</definedName>
    <definedName name="_xlnm.Print_Titles" localSheetId="7">'3 - 2NP-položky'!$93:$93</definedName>
    <definedName name="_xlnm._FilterDatabase" localSheetId="8" hidden="1">'4 - 3NP-položky'!$C$93:$K$197</definedName>
    <definedName name="_xlnm.Print_Area" localSheetId="8">'4 - 3NP-položky'!$C$4:$J$41,'4 - 3NP-položky'!$C$47:$J$73,'4 - 3NP-položky'!$C$79:$K$197</definedName>
    <definedName name="_xlnm.Print_Titles" localSheetId="8">'4 - 3NP-položky'!$93:$93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142"/>
  <c r="J95"/>
  <c r="J39"/>
  <c r="J38"/>
  <c i="1" r="AY64"/>
  <c i="9" r="J37"/>
  <c i="1" r="AX64"/>
  <c i="9"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J67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64"/>
  <c r="F90"/>
  <c r="F88"/>
  <c r="E86"/>
  <c r="F58"/>
  <c r="F56"/>
  <c r="E54"/>
  <c r="J26"/>
  <c r="E26"/>
  <c r="J91"/>
  <c r="J25"/>
  <c r="J23"/>
  <c r="E23"/>
  <c r="J58"/>
  <c r="J22"/>
  <c r="J20"/>
  <c r="E20"/>
  <c r="F59"/>
  <c r="J19"/>
  <c r="J14"/>
  <c r="J88"/>
  <c r="E7"/>
  <c r="E82"/>
  <c i="8" r="J156"/>
  <c r="J95"/>
  <c r="J39"/>
  <c r="J38"/>
  <c i="1" r="AY63"/>
  <c i="8" r="J37"/>
  <c i="1" r="AX63"/>
  <c i="8"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T201"/>
  <c r="R202"/>
  <c r="R201"/>
  <c r="P202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J6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64"/>
  <c r="F90"/>
  <c r="F88"/>
  <c r="E86"/>
  <c r="F58"/>
  <c r="F56"/>
  <c r="E54"/>
  <c r="J26"/>
  <c r="E26"/>
  <c r="J91"/>
  <c r="J25"/>
  <c r="J23"/>
  <c r="E23"/>
  <c r="J58"/>
  <c r="J22"/>
  <c r="J20"/>
  <c r="E20"/>
  <c r="F91"/>
  <c r="J19"/>
  <c r="J14"/>
  <c r="J56"/>
  <c r="E7"/>
  <c r="E82"/>
  <c i="7" r="J158"/>
  <c r="J95"/>
  <c r="J39"/>
  <c r="J38"/>
  <c i="1" r="AY62"/>
  <c i="7" r="J37"/>
  <c i="1" r="AX62"/>
  <c i="7"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J6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64"/>
  <c r="F90"/>
  <c r="F88"/>
  <c r="E86"/>
  <c r="F58"/>
  <c r="F56"/>
  <c r="E54"/>
  <c r="J26"/>
  <c r="E26"/>
  <c r="J59"/>
  <c r="J25"/>
  <c r="J23"/>
  <c r="E23"/>
  <c r="J90"/>
  <c r="J22"/>
  <c r="J20"/>
  <c r="E20"/>
  <c r="F91"/>
  <c r="J19"/>
  <c r="J14"/>
  <c r="J88"/>
  <c r="E7"/>
  <c r="E82"/>
  <c i="6" r="J124"/>
  <c r="J95"/>
  <c r="J39"/>
  <c r="J38"/>
  <c i="1" r="AY61"/>
  <c i="6" r="J37"/>
  <c i="1" r="AX61"/>
  <c i="6"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J67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64"/>
  <c r="F90"/>
  <c r="F88"/>
  <c r="E86"/>
  <c r="F58"/>
  <c r="F56"/>
  <c r="E54"/>
  <c r="J26"/>
  <c r="E26"/>
  <c r="J59"/>
  <c r="J25"/>
  <c r="J23"/>
  <c r="E23"/>
  <c r="J58"/>
  <c r="J22"/>
  <c r="J20"/>
  <c r="E20"/>
  <c r="F91"/>
  <c r="J19"/>
  <c r="J14"/>
  <c r="J88"/>
  <c r="E7"/>
  <c r="E50"/>
  <c i="5" r="J39"/>
  <c r="J38"/>
  <c i="1" r="AY59"/>
  <c i="5" r="J37"/>
  <c i="1" r="AX59"/>
  <c i="5" r="BI237"/>
  <c r="BH237"/>
  <c r="BG237"/>
  <c r="BF237"/>
  <c r="T237"/>
  <c r="T236"/>
  <c r="R237"/>
  <c r="R236"/>
  <c r="P237"/>
  <c r="P236"/>
  <c r="BI233"/>
  <c r="BH233"/>
  <c r="BG233"/>
  <c r="BF233"/>
  <c r="T233"/>
  <c r="T232"/>
  <c r="T231"/>
  <c r="R233"/>
  <c r="R232"/>
  <c r="R231"/>
  <c r="P233"/>
  <c r="P232"/>
  <c r="P231"/>
  <c r="BI229"/>
  <c r="BH229"/>
  <c r="BG229"/>
  <c r="BF229"/>
  <c r="T229"/>
  <c r="T228"/>
  <c r="R229"/>
  <c r="R228"/>
  <c r="P229"/>
  <c r="P228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7"/>
  <c r="F95"/>
  <c r="E93"/>
  <c r="F58"/>
  <c r="F56"/>
  <c r="E54"/>
  <c r="J26"/>
  <c r="E26"/>
  <c r="J98"/>
  <c r="J25"/>
  <c r="J23"/>
  <c r="E23"/>
  <c r="J97"/>
  <c r="J22"/>
  <c r="J20"/>
  <c r="E20"/>
  <c r="F98"/>
  <c r="J19"/>
  <c r="J14"/>
  <c r="J95"/>
  <c r="E7"/>
  <c r="E89"/>
  <c i="4" r="J39"/>
  <c r="J38"/>
  <c i="1" r="AY58"/>
  <c i="4" r="J37"/>
  <c i="1" r="AX58"/>
  <c i="4" r="BI372"/>
  <c r="BH372"/>
  <c r="BG372"/>
  <c r="BE372"/>
  <c r="T372"/>
  <c r="T371"/>
  <c r="R372"/>
  <c r="R371"/>
  <c r="P372"/>
  <c r="P371"/>
  <c r="BI368"/>
  <c r="BH368"/>
  <c r="BG368"/>
  <c r="BE368"/>
  <c r="T368"/>
  <c r="T367"/>
  <c r="T366"/>
  <c r="R368"/>
  <c r="R367"/>
  <c r="R366"/>
  <c r="P368"/>
  <c r="P367"/>
  <c r="P366"/>
  <c r="BI364"/>
  <c r="BH364"/>
  <c r="BG364"/>
  <c r="BE364"/>
  <c r="T364"/>
  <c r="T363"/>
  <c r="R364"/>
  <c r="R363"/>
  <c r="P364"/>
  <c r="P363"/>
  <c r="BI359"/>
  <c r="BH359"/>
  <c r="BG359"/>
  <c r="BE359"/>
  <c r="T359"/>
  <c r="R359"/>
  <c r="P359"/>
  <c r="BI353"/>
  <c r="BH353"/>
  <c r="BG353"/>
  <c r="BE353"/>
  <c r="T353"/>
  <c r="R353"/>
  <c r="P353"/>
  <c r="BI347"/>
  <c r="BH347"/>
  <c r="BG347"/>
  <c r="BE347"/>
  <c r="T347"/>
  <c r="R347"/>
  <c r="P347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4"/>
  <c r="BH334"/>
  <c r="BG334"/>
  <c r="BE334"/>
  <c r="T334"/>
  <c r="R334"/>
  <c r="P334"/>
  <c r="BI331"/>
  <c r="BH331"/>
  <c r="BG331"/>
  <c r="BE331"/>
  <c r="T331"/>
  <c r="R331"/>
  <c r="P331"/>
  <c r="BI329"/>
  <c r="BH329"/>
  <c r="BG329"/>
  <c r="BE329"/>
  <c r="T329"/>
  <c r="R329"/>
  <c r="P329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R286"/>
  <c r="P286"/>
  <c r="BI283"/>
  <c r="BH283"/>
  <c r="BG283"/>
  <c r="BE283"/>
  <c r="T283"/>
  <c r="R283"/>
  <c r="P283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T251"/>
  <c r="R252"/>
  <c r="R251"/>
  <c r="P252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T187"/>
  <c r="R188"/>
  <c r="R187"/>
  <c r="P188"/>
  <c r="P187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F101"/>
  <c r="F99"/>
  <c r="E97"/>
  <c r="F58"/>
  <c r="F56"/>
  <c r="E54"/>
  <c r="J26"/>
  <c r="E26"/>
  <c r="J59"/>
  <c r="J25"/>
  <c r="J23"/>
  <c r="E23"/>
  <c r="J58"/>
  <c r="J22"/>
  <c r="J20"/>
  <c r="E20"/>
  <c r="F102"/>
  <c r="J19"/>
  <c r="J14"/>
  <c r="J56"/>
  <c r="E7"/>
  <c r="E93"/>
  <c i="3" r="J39"/>
  <c r="J38"/>
  <c i="1" r="AY57"/>
  <c i="3" r="J37"/>
  <c i="1" r="AX57"/>
  <c i="3" r="BI389"/>
  <c r="BH389"/>
  <c r="BG389"/>
  <c r="BE389"/>
  <c r="T389"/>
  <c r="T388"/>
  <c r="R389"/>
  <c r="R388"/>
  <c r="P389"/>
  <c r="P388"/>
  <c r="BI385"/>
  <c r="BH385"/>
  <c r="BG385"/>
  <c r="BE385"/>
  <c r="T385"/>
  <c r="T384"/>
  <c r="T383"/>
  <c r="R385"/>
  <c r="R384"/>
  <c r="R383"/>
  <c r="P385"/>
  <c r="P384"/>
  <c r="P383"/>
  <c r="BI381"/>
  <c r="BH381"/>
  <c r="BG381"/>
  <c r="BE381"/>
  <c r="T381"/>
  <c r="T380"/>
  <c r="R381"/>
  <c r="R380"/>
  <c r="P381"/>
  <c r="P380"/>
  <c r="BI376"/>
  <c r="BH376"/>
  <c r="BG376"/>
  <c r="BE376"/>
  <c r="T376"/>
  <c r="R376"/>
  <c r="P376"/>
  <c r="BI370"/>
  <c r="BH370"/>
  <c r="BG370"/>
  <c r="BE370"/>
  <c r="T370"/>
  <c r="R370"/>
  <c r="P370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0"/>
  <c r="BH320"/>
  <c r="BG320"/>
  <c r="BE320"/>
  <c r="T320"/>
  <c r="R320"/>
  <c r="P320"/>
  <c r="BI316"/>
  <c r="BH316"/>
  <c r="BG316"/>
  <c r="BE316"/>
  <c r="T316"/>
  <c r="R316"/>
  <c r="P316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7"/>
  <c r="BH267"/>
  <c r="BG267"/>
  <c r="BE267"/>
  <c r="T267"/>
  <c r="R267"/>
  <c r="P267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T250"/>
  <c r="R251"/>
  <c r="R250"/>
  <c r="P251"/>
  <c r="P250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T192"/>
  <c r="R193"/>
  <c r="R192"/>
  <c r="P193"/>
  <c r="P192"/>
  <c r="BI188"/>
  <c r="BH188"/>
  <c r="BG188"/>
  <c r="BE188"/>
  <c r="T188"/>
  <c r="T187"/>
  <c r="R188"/>
  <c r="R187"/>
  <c r="P188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5"/>
  <c r="BH145"/>
  <c r="BG145"/>
  <c r="BE145"/>
  <c r="T145"/>
  <c r="R145"/>
  <c r="P145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9"/>
  <c r="BH109"/>
  <c r="BG109"/>
  <c r="BE109"/>
  <c r="T109"/>
  <c r="R109"/>
  <c r="P109"/>
  <c r="F102"/>
  <c r="F100"/>
  <c r="E98"/>
  <c r="F58"/>
  <c r="F56"/>
  <c r="E54"/>
  <c r="J26"/>
  <c r="E26"/>
  <c r="J103"/>
  <c r="J25"/>
  <c r="J23"/>
  <c r="E23"/>
  <c r="J102"/>
  <c r="J22"/>
  <c r="J20"/>
  <c r="E20"/>
  <c r="F59"/>
  <c r="J19"/>
  <c r="J14"/>
  <c r="J100"/>
  <c r="E7"/>
  <c r="E94"/>
  <c i="2" r="J39"/>
  <c r="J38"/>
  <c i="1" r="AY56"/>
  <c i="2" r="J37"/>
  <c i="1" r="AX56"/>
  <c i="2" r="BI318"/>
  <c r="BH318"/>
  <c r="BG318"/>
  <c r="BE318"/>
  <c r="T318"/>
  <c r="T317"/>
  <c r="R318"/>
  <c r="R317"/>
  <c r="P318"/>
  <c r="P317"/>
  <c r="BI314"/>
  <c r="BH314"/>
  <c r="BG314"/>
  <c r="BE314"/>
  <c r="T314"/>
  <c r="T313"/>
  <c r="T312"/>
  <c r="R314"/>
  <c r="R313"/>
  <c r="R312"/>
  <c r="P314"/>
  <c r="P313"/>
  <c r="P312"/>
  <c r="BI310"/>
  <c r="BH310"/>
  <c r="BG310"/>
  <c r="BE310"/>
  <c r="T310"/>
  <c r="T309"/>
  <c r="R310"/>
  <c r="R309"/>
  <c r="P310"/>
  <c r="P309"/>
  <c r="BI303"/>
  <c r="BH303"/>
  <c r="BG303"/>
  <c r="BE303"/>
  <c r="T303"/>
  <c r="R303"/>
  <c r="P303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9"/>
  <c r="BH239"/>
  <c r="BG239"/>
  <c r="BE239"/>
  <c r="T239"/>
  <c r="R239"/>
  <c r="P239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T225"/>
  <c r="R226"/>
  <c r="R225"/>
  <c r="P226"/>
  <c r="P225"/>
  <c r="BI223"/>
  <c r="BH223"/>
  <c r="BG223"/>
  <c r="BE223"/>
  <c r="T223"/>
  <c r="T222"/>
  <c r="R223"/>
  <c r="R222"/>
  <c r="P223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T173"/>
  <c r="R174"/>
  <c r="R173"/>
  <c r="P174"/>
  <c r="P173"/>
  <c r="BI169"/>
  <c r="BH169"/>
  <c r="BG169"/>
  <c r="BE169"/>
  <c r="T169"/>
  <c r="T168"/>
  <c r="R169"/>
  <c r="R168"/>
  <c r="P169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5"/>
  <c r="BH145"/>
  <c r="BG145"/>
  <c r="BE145"/>
  <c r="T145"/>
  <c r="R145"/>
  <c r="P145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3"/>
  <c r="BH123"/>
  <c r="BG123"/>
  <c r="BE123"/>
  <c r="T123"/>
  <c r="R123"/>
  <c r="P123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8"/>
  <c r="BH108"/>
  <c r="BG108"/>
  <c r="BE108"/>
  <c r="T108"/>
  <c r="R108"/>
  <c r="P108"/>
  <c r="F101"/>
  <c r="F99"/>
  <c r="E97"/>
  <c r="F58"/>
  <c r="F56"/>
  <c r="E54"/>
  <c r="J26"/>
  <c r="E26"/>
  <c r="J102"/>
  <c r="J25"/>
  <c r="J23"/>
  <c r="E23"/>
  <c r="J101"/>
  <c r="J22"/>
  <c r="J20"/>
  <c r="E20"/>
  <c r="F102"/>
  <c r="J19"/>
  <c r="J14"/>
  <c r="J99"/>
  <c r="E7"/>
  <c r="E50"/>
  <c i="1" r="L50"/>
  <c r="AM50"/>
  <c r="AM49"/>
  <c r="L49"/>
  <c r="AM47"/>
  <c r="L47"/>
  <c r="L45"/>
  <c r="L44"/>
  <c i="2" r="J165"/>
  <c r="BK219"/>
  <c r="BK204"/>
  <c i="3" r="J328"/>
  <c r="BK212"/>
  <c r="BK193"/>
  <c i="4" r="J179"/>
  <c r="J331"/>
  <c r="BK299"/>
  <c r="J289"/>
  <c i="5" r="J124"/>
  <c i="6" r="BK151"/>
  <c i="7" r="BK220"/>
  <c r="J111"/>
  <c r="J115"/>
  <c r="J211"/>
  <c i="8" r="J135"/>
  <c r="BK178"/>
  <c r="BK180"/>
  <c i="9" r="J130"/>
  <c r="J107"/>
  <c i="2" r="BK190"/>
  <c r="J119"/>
  <c i="3" r="J269"/>
  <c r="J218"/>
  <c r="BK389"/>
  <c r="J123"/>
  <c i="4" r="BK311"/>
  <c r="J122"/>
  <c i="5" r="BK218"/>
  <c i="7" r="BK178"/>
  <c r="J192"/>
  <c i="8" r="J184"/>
  <c r="J210"/>
  <c i="9" r="BK115"/>
  <c r="BK117"/>
  <c i="2" r="J223"/>
  <c r="J195"/>
  <c i="3" r="J339"/>
  <c r="BK232"/>
  <c r="J358"/>
  <c i="4" r="BK334"/>
  <c r="BK268"/>
  <c r="J311"/>
  <c r="J136"/>
  <c i="5" r="BK203"/>
  <c r="J203"/>
  <c r="BK120"/>
  <c i="6" r="BK112"/>
  <c r="J162"/>
  <c r="BK148"/>
  <c r="J164"/>
  <c r="BK101"/>
  <c r="BK118"/>
  <c i="7" r="J174"/>
  <c r="BK103"/>
  <c r="J220"/>
  <c i="8" r="J119"/>
  <c r="J190"/>
  <c r="BK125"/>
  <c i="9" r="J146"/>
  <c i="2" r="J288"/>
  <c r="J226"/>
  <c i="3" r="BK200"/>
  <c r="BK289"/>
  <c r="J336"/>
  <c r="BK153"/>
  <c i="4" r="J329"/>
  <c r="J296"/>
  <c r="BK239"/>
  <c i="5" r="BK148"/>
  <c i="7" r="J196"/>
  <c r="J113"/>
  <c i="8" r="BK202"/>
  <c r="J188"/>
  <c r="J182"/>
  <c i="9" r="BK162"/>
  <c r="J103"/>
  <c i="2" r="J145"/>
  <c r="J245"/>
  <c r="J162"/>
  <c i="3" r="BK309"/>
  <c r="BK348"/>
  <c r="J289"/>
  <c i="4" r="BK296"/>
  <c r="J273"/>
  <c r="J140"/>
  <c i="5" r="J173"/>
  <c i="7" r="BK129"/>
  <c r="BK184"/>
  <c i="8" r="J121"/>
  <c i="9" r="J152"/>
  <c i="2" r="J174"/>
  <c r="J207"/>
  <c i="3" r="J351"/>
  <c r="BK361"/>
  <c r="BK109"/>
  <c i="4" r="BK204"/>
  <c r="BK195"/>
  <c r="J344"/>
  <c i="5" r="J218"/>
  <c i="7" r="BK205"/>
  <c r="J107"/>
  <c i="8" r="J129"/>
  <c i="9" r="J169"/>
  <c r="BK146"/>
  <c i="2" r="BK169"/>
  <c r="BK130"/>
  <c i="3" r="BK355"/>
  <c r="BK269"/>
  <c r="J137"/>
  <c i="4" r="J221"/>
  <c r="J224"/>
  <c i="5" r="J111"/>
  <c i="7" r="J123"/>
  <c r="BK144"/>
  <c i="8" r="J146"/>
  <c r="BK160"/>
  <c i="9" r="J188"/>
  <c i="2" r="J250"/>
  <c r="BK250"/>
  <c r="J181"/>
  <c i="3" r="J262"/>
  <c r="BK273"/>
  <c r="BK120"/>
  <c r="BK149"/>
  <c i="4" r="J258"/>
  <c r="BK140"/>
  <c r="J155"/>
  <c i="5" r="BK153"/>
  <c r="BK233"/>
  <c i="6" r="BK107"/>
  <c i="7" r="BK137"/>
  <c r="J205"/>
  <c r="J180"/>
  <c i="8" r="J186"/>
  <c r="J105"/>
  <c i="9" r="BK148"/>
  <c r="BK158"/>
  <c i="2" r="J134"/>
  <c r="J264"/>
  <c i="3" r="BK123"/>
  <c r="J364"/>
  <c r="J309"/>
  <c i="4" r="BK265"/>
  <c r="BK331"/>
  <c r="BK224"/>
  <c i="5" r="J206"/>
  <c i="7" r="J125"/>
  <c r="BK123"/>
  <c i="8" r="J111"/>
  <c i="9" r="J128"/>
  <c r="J140"/>
  <c i="2" r="J232"/>
  <c r="J314"/>
  <c i="3" r="J342"/>
  <c r="BK385"/>
  <c r="BK264"/>
  <c i="4" r="J207"/>
  <c r="J133"/>
  <c r="J341"/>
  <c i="5" r="J135"/>
  <c r="BK111"/>
  <c r="J161"/>
  <c i="6" r="BK136"/>
  <c r="BK128"/>
  <c r="BK156"/>
  <c r="J99"/>
  <c r="J130"/>
  <c r="BK120"/>
  <c i="7" r="J199"/>
  <c r="BK166"/>
  <c r="BK208"/>
  <c i="8" r="BK174"/>
  <c r="J117"/>
  <c r="J144"/>
  <c i="9" r="J136"/>
  <c r="J101"/>
  <c i="2" r="J178"/>
  <c r="J115"/>
  <c i="3" r="J212"/>
  <c r="BK320"/>
  <c r="J332"/>
  <c i="4" r="BK242"/>
  <c r="J252"/>
  <c r="BK155"/>
  <c i="5" r="BK199"/>
  <c i="7" r="BK180"/>
  <c r="J152"/>
  <c i="8" r="BK117"/>
  <c r="J142"/>
  <c i="9" r="J162"/>
  <c i="2" r="BK184"/>
  <c r="BK123"/>
  <c i="3" r="J320"/>
  <c r="J169"/>
  <c r="BK235"/>
  <c i="4" r="BK170"/>
  <c r="J334"/>
  <c r="J170"/>
  <c i="7" r="BK117"/>
  <c r="J186"/>
  <c i="8" r="J202"/>
  <c r="BK146"/>
  <c i="9" r="BK138"/>
  <c r="BK166"/>
  <c i="2" r="BK314"/>
  <c r="J169"/>
  <c i="3" r="BK262"/>
  <c r="BK370"/>
  <c i="4" r="BK347"/>
  <c r="J248"/>
  <c r="BK286"/>
  <c i="5" r="J153"/>
  <c i="7" r="BK190"/>
  <c i="8" r="J125"/>
  <c r="BK103"/>
  <c i="9" r="J111"/>
  <c r="J175"/>
  <c i="2" r="BK236"/>
  <c r="J260"/>
  <c i="3" r="BK223"/>
  <c r="J385"/>
  <c r="BK305"/>
  <c i="4" r="BK148"/>
  <c r="J167"/>
  <c i="5" r="J171"/>
  <c i="7" r="J105"/>
  <c r="BK174"/>
  <c i="8" r="BK158"/>
  <c i="9" r="J196"/>
  <c r="BK154"/>
  <c i="2" r="J153"/>
  <c r="J214"/>
  <c r="BK318"/>
  <c i="3" r="J346"/>
  <c r="BK221"/>
  <c r="BK381"/>
  <c r="J296"/>
  <c i="4" r="J270"/>
  <c r="J188"/>
  <c r="BK248"/>
  <c i="5" r="BK196"/>
  <c r="J190"/>
  <c i="6" r="J114"/>
  <c i="7" r="BK192"/>
  <c r="J182"/>
  <c r="BK160"/>
  <c r="J164"/>
  <c i="8" r="J123"/>
  <c r="BK131"/>
  <c i="9" r="BK192"/>
  <c r="J115"/>
  <c i="2" r="BK181"/>
  <c r="BK174"/>
  <c i="3" r="J221"/>
  <c r="J112"/>
  <c r="J254"/>
  <c i="4" r="BK198"/>
  <c r="BK213"/>
  <c r="J148"/>
  <c i="5" r="J148"/>
  <c i="7" r="BK107"/>
  <c i="8" r="BK207"/>
  <c r="J103"/>
  <c i="9" r="J132"/>
  <c i="2" r="J123"/>
  <c r="BK126"/>
  <c i="3" r="BK229"/>
  <c r="J229"/>
  <c r="J109"/>
  <c r="BK181"/>
  <c i="4" r="BK173"/>
  <c r="BK210"/>
  <c i="5" r="BK176"/>
  <c r="J129"/>
  <c r="BK171"/>
  <c i="6" r="BK130"/>
  <c r="BK109"/>
  <c r="BK116"/>
  <c r="BK141"/>
  <c r="BK114"/>
  <c r="J112"/>
  <c i="7" r="BK148"/>
  <c r="J99"/>
  <c r="BK135"/>
  <c i="8" r="BK199"/>
  <c r="J193"/>
  <c i="9" r="BK175"/>
  <c r="BK130"/>
  <c i="2" r="BK275"/>
  <c i="1" r="AS60"/>
  <c i="4" r="J234"/>
  <c r="BK325"/>
  <c r="BK179"/>
  <c i="5" r="J233"/>
  <c r="BK173"/>
  <c i="7" r="BK105"/>
  <c r="BK188"/>
  <c i="8" r="BK133"/>
  <c r="BK150"/>
  <c i="9" r="BK152"/>
  <c i="2" r="BK279"/>
  <c r="BK195"/>
  <c r="J201"/>
  <c i="3" r="BK339"/>
  <c r="BK336"/>
  <c i="4" r="BK255"/>
  <c r="BK289"/>
  <c r="J192"/>
  <c i="5" r="BK115"/>
  <c i="7" r="BK127"/>
  <c i="8" r="BK121"/>
  <c r="BK142"/>
  <c i="9" r="BK105"/>
  <c i="2" r="J297"/>
  <c r="BK178"/>
  <c i="3" r="BK342"/>
  <c r="J141"/>
  <c r="BK260"/>
  <c i="4" r="BK188"/>
  <c r="J159"/>
  <c r="BK133"/>
  <c i="5" r="BK129"/>
  <c i="7" r="J208"/>
  <c r="BK141"/>
  <c i="8" r="J160"/>
  <c r="BK166"/>
  <c i="9" r="BK160"/>
  <c i="2" r="BK272"/>
  <c r="BK211"/>
  <c r="BK165"/>
  <c i="3" r="J302"/>
  <c r="BK141"/>
  <c r="J200"/>
  <c i="4" r="J198"/>
  <c r="BK221"/>
  <c i="5" r="BK180"/>
  <c i="7" r="J213"/>
  <c i="8" r="J168"/>
  <c r="BK105"/>
  <c i="9" r="J154"/>
  <c r="BK190"/>
  <c i="2" r="J252"/>
  <c r="BK288"/>
  <c r="J272"/>
  <c r="J112"/>
  <c i="3" r="BK242"/>
  <c r="J376"/>
  <c r="J145"/>
  <c r="J226"/>
  <c r="BK324"/>
  <c i="4" r="J210"/>
  <c r="J227"/>
  <c r="BK152"/>
  <c r="BK283"/>
  <c r="J215"/>
  <c r="J213"/>
  <c i="5" r="BK168"/>
  <c r="BK224"/>
  <c i="6" r="BK126"/>
  <c r="J103"/>
  <c i="7" r="J203"/>
  <c r="J144"/>
  <c r="J139"/>
  <c r="BK139"/>
  <c i="8" r="BK162"/>
  <c r="BK186"/>
  <c r="BK216"/>
  <c r="J99"/>
  <c i="9" r="BK196"/>
  <c r="J144"/>
  <c r="J113"/>
  <c i="2" r="BK243"/>
  <c r="J141"/>
  <c r="BK264"/>
  <c i="3" r="J305"/>
  <c r="BK257"/>
  <c r="BK364"/>
  <c i="4" r="J325"/>
  <c r="BK215"/>
  <c r="BK372"/>
  <c i="5" r="BK135"/>
  <c i="7" r="BK113"/>
  <c r="BK196"/>
  <c r="BK199"/>
  <c i="8" r="BK139"/>
  <c r="J162"/>
  <c i="9" r="J166"/>
  <c r="BK134"/>
  <c i="2" r="J187"/>
  <c r="BK260"/>
  <c r="BK291"/>
  <c i="3" r="BK134"/>
  <c r="BK285"/>
  <c r="J160"/>
  <c r="BK206"/>
  <c r="J273"/>
  <c i="4" r="J237"/>
  <c r="BK115"/>
  <c r="J130"/>
  <c r="J195"/>
  <c i="5" r="BK144"/>
  <c r="BK141"/>
  <c r="J209"/>
  <c r="BK138"/>
  <c i="6" r="J148"/>
  <c r="J105"/>
  <c r="J158"/>
  <c r="BK162"/>
  <c r="J138"/>
  <c r="BK153"/>
  <c r="J122"/>
  <c r="BK134"/>
  <c r="BK105"/>
  <c i="7" r="J103"/>
  <c r="BK152"/>
  <c r="J101"/>
  <c i="8" r="BK113"/>
  <c r="BK137"/>
  <c r="BK129"/>
  <c i="9" r="J138"/>
  <c r="J190"/>
  <c i="2" r="BK159"/>
  <c r="BK207"/>
  <c i="3" r="BK247"/>
  <c r="BK197"/>
  <c r="BK251"/>
  <c r="J232"/>
  <c i="4" r="BK192"/>
  <c r="J286"/>
  <c i="5" r="J194"/>
  <c i="7" r="BK125"/>
  <c r="BK211"/>
  <c i="8" r="J174"/>
  <c r="BK99"/>
  <c i="9" r="BK144"/>
  <c r="BK136"/>
  <c r="J99"/>
  <c i="2" r="BK138"/>
  <c r="BK223"/>
  <c i="3" r="BK172"/>
  <c r="BK292"/>
  <c r="J348"/>
  <c r="BK127"/>
  <c i="4" r="BK252"/>
  <c r="J307"/>
  <c r="BK245"/>
  <c i="5" r="BK156"/>
  <c i="7" r="BK164"/>
  <c r="BK203"/>
  <c i="8" r="J170"/>
  <c r="BK107"/>
  <c r="BK205"/>
  <c i="9" r="J150"/>
  <c r="J105"/>
  <c i="2" r="BK201"/>
  <c r="J211"/>
  <c i="3" r="BK164"/>
  <c r="J206"/>
  <c r="J120"/>
  <c r="BK203"/>
  <c i="4" r="J322"/>
  <c r="J347"/>
  <c r="BK276"/>
  <c r="J201"/>
  <c i="5" r="J187"/>
  <c i="7" r="BK97"/>
  <c r="BK186"/>
  <c i="8" r="J127"/>
  <c r="J158"/>
  <c i="9" r="BK125"/>
  <c r="J158"/>
  <c i="2" r="J126"/>
  <c r="BK310"/>
  <c r="J108"/>
  <c i="3" r="J164"/>
  <c r="J313"/>
  <c r="J188"/>
  <c i="4" r="BK126"/>
  <c r="BK201"/>
  <c r="BK111"/>
  <c i="5" r="J120"/>
  <c i="7" r="BK168"/>
  <c r="BK213"/>
  <c i="8" r="J152"/>
  <c r="BK212"/>
  <c i="9" r="BK132"/>
  <c r="BK173"/>
  <c i="2" r="J310"/>
  <c r="BK284"/>
  <c r="J138"/>
  <c i="3" r="J181"/>
  <c r="BK351"/>
  <c r="J389"/>
  <c i="4" r="BK303"/>
  <c r="BK119"/>
  <c r="J319"/>
  <c r="J119"/>
  <c i="5" r="J212"/>
  <c i="6" r="BK132"/>
  <c i="7" r="J224"/>
  <c r="J170"/>
  <c r="J127"/>
  <c r="BK115"/>
  <c r="J97"/>
  <c i="8" r="BK101"/>
  <c r="J154"/>
  <c i="9" r="BK140"/>
  <c r="BK188"/>
  <c i="2" r="BK239"/>
  <c r="J229"/>
  <c r="BK150"/>
  <c i="3" r="BK346"/>
  <c r="J324"/>
  <c r="BK215"/>
  <c i="4" r="J263"/>
  <c r="J111"/>
  <c i="5" r="J138"/>
  <c i="7" r="BK131"/>
  <c i="8" r="BK115"/>
  <c r="J139"/>
  <c i="9" r="BK123"/>
  <c r="BK164"/>
  <c i="2" r="BK119"/>
  <c r="J268"/>
  <c i="3" r="BK277"/>
  <c r="BK328"/>
  <c r="BK116"/>
  <c i="4" r="BK159"/>
  <c r="J242"/>
  <c r="J364"/>
  <c i="5" r="J183"/>
  <c r="J104"/>
  <c r="J144"/>
  <c i="6" r="BK145"/>
  <c r="J101"/>
  <c r="BK103"/>
  <c r="J107"/>
  <c r="J134"/>
  <c r="J143"/>
  <c r="J109"/>
  <c i="7" r="J178"/>
  <c r="J201"/>
  <c i="8" r="BK154"/>
  <c r="BK97"/>
  <c i="9" r="J164"/>
  <c r="BK113"/>
  <c i="2" r="J275"/>
  <c r="J243"/>
  <c i="3" r="J153"/>
  <c r="J149"/>
  <c i="4" r="BK338"/>
  <c r="J173"/>
  <c r="J359"/>
  <c i="5" r="BK161"/>
  <c i="7" r="J137"/>
  <c r="BK109"/>
  <c i="8" r="BK184"/>
  <c i="9" r="J192"/>
  <c r="J119"/>
  <c i="2" r="BK256"/>
  <c r="J219"/>
  <c i="3" r="J209"/>
  <c r="J281"/>
  <c r="BK209"/>
  <c i="4" r="BK322"/>
  <c r="J353"/>
  <c i="5" r="J185"/>
  <c i="7" r="J119"/>
  <c r="BK119"/>
  <c i="8" r="BK190"/>
  <c r="J150"/>
  <c i="9" r="BK178"/>
  <c i="2" r="J284"/>
  <c r="J247"/>
  <c r="BK145"/>
  <c i="3" r="J127"/>
  <c r="J197"/>
  <c r="BK316"/>
  <c i="4" r="J108"/>
  <c r="BK207"/>
  <c i="5" r="J164"/>
  <c i="7" r="J176"/>
  <c r="J218"/>
  <c i="8" r="BK214"/>
  <c r="BK195"/>
  <c i="9" r="J123"/>
  <c r="BK121"/>
  <c i="2" r="BK115"/>
  <c r="J236"/>
  <c i="3" r="BK313"/>
  <c r="J175"/>
  <c i="4" r="BK319"/>
  <c r="J283"/>
  <c r="J292"/>
  <c i="5" r="BK209"/>
  <c i="7" r="J129"/>
  <c i="8" r="J218"/>
  <c r="BK172"/>
  <c i="2" r="J130"/>
  <c r="BK134"/>
  <c r="J184"/>
  <c i="3" r="BK299"/>
  <c r="J131"/>
  <c r="BK267"/>
  <c r="BK239"/>
  <c i="4" r="BK108"/>
  <c r="BK280"/>
  <c r="J255"/>
  <c r="J183"/>
  <c i="5" r="J180"/>
  <c i="6" r="J153"/>
  <c i="7" r="J222"/>
  <c r="J154"/>
  <c r="J184"/>
  <c r="BK201"/>
  <c i="8" r="BK193"/>
  <c r="BK210"/>
  <c r="J148"/>
  <c i="9" r="J156"/>
  <c r="J134"/>
  <c i="2" r="BK156"/>
  <c r="J291"/>
  <c i="3" r="BK137"/>
  <c r="J235"/>
  <c r="J178"/>
  <c i="4" r="J176"/>
  <c r="BK218"/>
  <c i="5" r="J159"/>
  <c i="7" r="BK133"/>
  <c r="BK170"/>
  <c i="8" r="BK144"/>
  <c i="9" r="BK169"/>
  <c i="2" r="J150"/>
  <c r="J204"/>
  <c r="J156"/>
  <c i="3" r="BK184"/>
  <c r="J172"/>
  <c r="J223"/>
  <c i="4" r="BK122"/>
  <c r="J230"/>
  <c i="5" r="BK237"/>
  <c r="J115"/>
  <c r="J176"/>
  <c i="6" r="BK160"/>
  <c r="BK166"/>
  <c r="J97"/>
  <c r="BK97"/>
  <c r="J128"/>
  <c r="BK122"/>
  <c i="7" r="J168"/>
  <c r="BK162"/>
  <c r="J172"/>
  <c i="8" r="J164"/>
  <c r="J176"/>
  <c i="9" r="J181"/>
  <c r="J171"/>
  <c i="2" r="J193"/>
  <c r="J303"/>
  <c i="3" r="J381"/>
  <c r="J292"/>
  <c i="4" r="BK167"/>
  <c r="BK234"/>
  <c r="BK270"/>
  <c i="5" r="BK183"/>
  <c i="7" r="J150"/>
  <c r="BK224"/>
  <c i="8" r="J205"/>
  <c r="BK109"/>
  <c i="9" r="BK111"/>
  <c r="BK185"/>
  <c i="2" r="BK245"/>
  <c r="J294"/>
  <c i="3" r="J251"/>
  <c r="J193"/>
  <c i="4" r="BK292"/>
  <c r="BK176"/>
  <c r="J299"/>
  <c i="5" r="BK194"/>
  <c i="7" r="BK176"/>
  <c r="J216"/>
  <c i="8" r="J180"/>
  <c i="9" r="BK109"/>
  <c r="J125"/>
  <c i="2" r="BK214"/>
  <c r="BK112"/>
  <c r="BK153"/>
  <c i="3" r="J134"/>
  <c r="J184"/>
  <c i="4" r="BK237"/>
  <c r="BK230"/>
  <c r="BK329"/>
  <c r="BK364"/>
  <c i="5" r="J107"/>
  <c i="7" r="J162"/>
  <c r="BK154"/>
  <c i="8" r="BK182"/>
  <c r="BK188"/>
  <c i="9" r="BK103"/>
  <c i="2" r="BK226"/>
  <c r="BK187"/>
  <c i="3" r="J264"/>
  <c r="J116"/>
  <c r="J242"/>
  <c i="4" r="J280"/>
  <c r="J315"/>
  <c i="5" r="BK187"/>
  <c i="7" r="J146"/>
  <c r="J121"/>
  <c i="8" r="J113"/>
  <c r="J195"/>
  <c i="9" r="BK181"/>
  <c i="2" r="BK193"/>
  <c r="BK108"/>
  <c r="BK229"/>
  <c i="3" r="J157"/>
  <c r="BK254"/>
  <c r="J316"/>
  <c r="BK188"/>
  <c i="4" r="BK144"/>
  <c r="J338"/>
  <c r="BK359"/>
  <c i="5" r="J199"/>
  <c r="J168"/>
  <c i="6" r="J132"/>
  <c i="7" r="J188"/>
  <c r="J160"/>
  <c r="J109"/>
  <c i="8" r="J107"/>
  <c r="J137"/>
  <c r="J109"/>
  <c i="9" r="J183"/>
  <c r="BK183"/>
  <c i="2" r="BK303"/>
  <c r="BK198"/>
  <c i="3" r="BK244"/>
  <c r="J244"/>
  <c i="4" r="J204"/>
  <c r="BK136"/>
  <c r="BK315"/>
  <c i="5" r="BK104"/>
  <c i="7" r="BK216"/>
  <c i="8" r="J166"/>
  <c r="BK111"/>
  <c i="9" r="BK99"/>
  <c r="BK194"/>
  <c i="2" r="BK294"/>
  <c i="1" r="AS55"/>
  <c i="3" r="BK376"/>
  <c r="BK145"/>
  <c i="4" r="BK307"/>
  <c r="J115"/>
  <c i="5" r="J229"/>
  <c r="J237"/>
  <c r="BK159"/>
  <c i="6" r="J151"/>
  <c r="J156"/>
  <c r="J116"/>
  <c r="J136"/>
  <c r="J145"/>
  <c r="BK158"/>
  <c r="J141"/>
  <c i="7" r="BK121"/>
  <c r="J156"/>
  <c r="BK172"/>
  <c i="8" r="J199"/>
  <c r="J133"/>
  <c r="BK152"/>
  <c i="9" r="J194"/>
  <c r="BK97"/>
  <c i="2" r="J318"/>
  <c i="3" r="J361"/>
  <c r="BK112"/>
  <c r="BK281"/>
  <c i="4" r="BK130"/>
  <c r="J372"/>
  <c i="5" r="BK107"/>
  <c i="7" r="BK218"/>
  <c i="4" r="J144"/>
  <c r="BK368"/>
  <c i="5" r="J196"/>
  <c i="7" r="BK194"/>
  <c r="J166"/>
  <c i="8" r="BK148"/>
  <c r="J97"/>
  <c i="9" r="J109"/>
  <c i="2" r="J279"/>
  <c r="J239"/>
  <c i="3" r="BK296"/>
  <c r="BK358"/>
  <c r="BK157"/>
  <c i="4" r="J303"/>
  <c r="BK344"/>
  <c i="5" r="BK206"/>
  <c i="7" r="J141"/>
  <c r="BK150"/>
  <c i="8" r="J197"/>
  <c r="BK168"/>
  <c r="J115"/>
  <c i="9" r="J97"/>
  <c i="2" r="BK141"/>
  <c r="J256"/>
  <c i="3" r="BK178"/>
  <c r="J267"/>
  <c i="4" r="J261"/>
  <c r="BK261"/>
  <c r="BK164"/>
  <c i="7" r="BK99"/>
  <c r="BK182"/>
  <c i="8" r="BK176"/>
  <c r="BK127"/>
  <c i="9" r="J148"/>
  <c i="4" r="J245"/>
  <c r="J265"/>
  <c i="5" r="BK132"/>
  <c i="7" r="BK111"/>
  <c r="J133"/>
  <c i="8" r="J214"/>
  <c r="BK164"/>
  <c i="9" r="J178"/>
  <c r="J160"/>
  <c i="2" r="BK247"/>
  <c r="J190"/>
  <c r="BK252"/>
  <c i="3" r="BK332"/>
  <c r="J239"/>
  <c r="J260"/>
  <c r="J299"/>
  <c r="BK302"/>
  <c i="4" r="BK273"/>
  <c r="BK183"/>
  <c r="BK263"/>
  <c r="BK258"/>
  <c i="5" r="J132"/>
  <c r="J141"/>
  <c r="J224"/>
  <c r="BK164"/>
  <c i="6" r="BK164"/>
  <c r="J126"/>
  <c r="BK99"/>
  <c r="J118"/>
  <c r="BK143"/>
  <c r="J166"/>
  <c r="BK138"/>
  <c r="J160"/>
  <c r="J120"/>
  <c i="7" r="J190"/>
  <c r="BK101"/>
  <c r="J148"/>
  <c r="BK156"/>
  <c i="8" r="J172"/>
  <c r="BK218"/>
  <c i="9" r="J173"/>
  <c r="BK156"/>
  <c r="J121"/>
  <c i="2" r="BK232"/>
  <c r="J198"/>
  <c r="J216"/>
  <c i="3" r="J247"/>
  <c r="BK160"/>
  <c r="BK218"/>
  <c i="4" r="J276"/>
  <c r="J239"/>
  <c i="5" r="BK212"/>
  <c i="7" r="J131"/>
  <c r="BK146"/>
  <c i="8" r="BK123"/>
  <c r="BK197"/>
  <c r="BK119"/>
  <c i="9" r="J185"/>
  <c r="BK150"/>
  <c i="2" r="BK297"/>
  <c r="BK268"/>
  <c i="3" r="J370"/>
  <c r="J203"/>
  <c r="BK175"/>
  <c r="BK169"/>
  <c i="4" r="J152"/>
  <c r="J164"/>
  <c i="5" r="BK229"/>
  <c r="BK124"/>
  <c i="7" r="J194"/>
  <c i="8" r="J207"/>
  <c r="BK170"/>
  <c r="J178"/>
  <c i="9" r="BK101"/>
  <c r="BK119"/>
  <c i="2" r="BK162"/>
  <c r="BK216"/>
  <c r="BK281"/>
  <c i="3" r="J215"/>
  <c r="J277"/>
  <c r="J285"/>
  <c r="J257"/>
  <c i="4" r="J268"/>
  <c r="BK341"/>
  <c r="BK227"/>
  <c r="J126"/>
  <c i="5" r="J156"/>
  <c i="7" r="J135"/>
  <c r="BK222"/>
  <c i="8" r="J101"/>
  <c r="J131"/>
  <c i="9" r="BK171"/>
  <c r="J117"/>
  <c i="2" r="J281"/>
  <c r="J159"/>
  <c i="3" r="BK131"/>
  <c r="BK226"/>
  <c r="J355"/>
  <c i="4" r="J218"/>
  <c r="BK353"/>
  <c r="J368"/>
  <c i="5" r="BK190"/>
  <c r="BK185"/>
  <c i="7" r="J117"/>
  <c i="8" r="J212"/>
  <c r="J216"/>
  <c r="BK135"/>
  <c i="9" r="BK128"/>
  <c r="BK107"/>
  <c i="8" l="1" r="R209"/>
  <c i="2" r="T107"/>
  <c r="T149"/>
  <c r="T210"/>
  <c r="P228"/>
  <c r="T242"/>
  <c r="R283"/>
  <c i="3" r="R115"/>
  <c r="P168"/>
  <c r="R238"/>
  <c r="BK272"/>
  <c r="J272"/>
  <c r="J76"/>
  <c r="P295"/>
  <c r="BK350"/>
  <c r="J350"/>
  <c r="J80"/>
  <c i="2" r="T129"/>
  <c r="T177"/>
  <c r="T228"/>
  <c r="P242"/>
  <c r="BK283"/>
  <c r="J283"/>
  <c r="J79"/>
  <c i="3" r="R108"/>
  <c r="R140"/>
  <c r="P196"/>
  <c r="T253"/>
  <c r="T295"/>
  <c r="T350"/>
  <c i="4" r="R107"/>
  <c r="P139"/>
  <c r="P163"/>
  <c r="R191"/>
  <c r="T254"/>
  <c r="T279"/>
  <c r="T333"/>
  <c i="5" r="T103"/>
  <c r="R128"/>
  <c r="R167"/>
  <c r="T182"/>
  <c r="P193"/>
  <c r="T193"/>
  <c i="6" r="BK96"/>
  <c r="J96"/>
  <c r="J65"/>
  <c r="BK111"/>
  <c r="J111"/>
  <c r="J66"/>
  <c r="P125"/>
  <c r="BK140"/>
  <c r="J140"/>
  <c r="J69"/>
  <c r="R150"/>
  <c r="P155"/>
  <c i="7" r="P96"/>
  <c r="P159"/>
  <c r="T198"/>
  <c r="P210"/>
  <c r="T210"/>
  <c i="8" r="BK141"/>
  <c r="J141"/>
  <c r="J66"/>
  <c r="R157"/>
  <c r="P204"/>
  <c i="2" r="P107"/>
  <c r="R149"/>
  <c r="R210"/>
  <c r="R228"/>
  <c r="T255"/>
  <c r="T278"/>
  <c i="3" r="BK115"/>
  <c r="J115"/>
  <c r="J66"/>
  <c r="T140"/>
  <c r="BK196"/>
  <c r="T238"/>
  <c r="T272"/>
  <c r="R319"/>
  <c r="T345"/>
  <c i="4" r="BK114"/>
  <c r="J114"/>
  <c r="J66"/>
  <c r="R139"/>
  <c r="T233"/>
  <c r="R254"/>
  <c r="R279"/>
  <c r="P333"/>
  <c i="5" r="BK119"/>
  <c r="J119"/>
  <c r="J66"/>
  <c r="T119"/>
  <c r="P152"/>
  <c r="BK167"/>
  <c r="J167"/>
  <c r="J71"/>
  <c r="R198"/>
  <c i="6" r="T96"/>
  <c r="BK125"/>
  <c r="J125"/>
  <c r="J68"/>
  <c r="P140"/>
  <c r="BK155"/>
  <c r="J155"/>
  <c r="J72"/>
  <c i="7" r="T96"/>
  <c r="T159"/>
  <c r="R215"/>
  <c i="8" r="BK96"/>
  <c r="J96"/>
  <c r="J65"/>
  <c r="BK157"/>
  <c r="J157"/>
  <c r="J68"/>
  <c r="P192"/>
  <c r="T209"/>
  <c i="9" r="BK127"/>
  <c r="J127"/>
  <c r="J66"/>
  <c r="R143"/>
  <c r="BK180"/>
  <c r="J180"/>
  <c r="J71"/>
  <c i="2" r="R107"/>
  <c r="P149"/>
  <c r="P177"/>
  <c r="BK228"/>
  <c r="J228"/>
  <c r="J75"/>
  <c r="R255"/>
  <c r="P278"/>
  <c i="3" r="T108"/>
  <c r="P140"/>
  <c r="R196"/>
  <c r="R253"/>
  <c r="BK319"/>
  <c r="J319"/>
  <c r="J78"/>
  <c r="R350"/>
  <c i="4" r="BK107"/>
  <c r="J107"/>
  <c r="J65"/>
  <c r="T114"/>
  <c r="BK163"/>
  <c r="J163"/>
  <c r="J68"/>
  <c r="BK191"/>
  <c r="R233"/>
  <c r="P279"/>
  <c r="T302"/>
  <c r="P328"/>
  <c r="R328"/>
  <c i="5" r="P119"/>
  <c r="R119"/>
  <c r="BK152"/>
  <c r="P167"/>
  <c r="BK182"/>
  <c r="J182"/>
  <c r="J73"/>
  <c r="P198"/>
  <c i="6" r="P111"/>
  <c r="R125"/>
  <c r="T140"/>
  <c r="R155"/>
  <c i="7" r="BK143"/>
  <c r="J143"/>
  <c r="J66"/>
  <c r="R143"/>
  <c r="R198"/>
  <c r="P215"/>
  <c i="8" r="P96"/>
  <c r="P157"/>
  <c r="R192"/>
  <c r="BK204"/>
  <c r="J204"/>
  <c r="J71"/>
  <c r="P209"/>
  <c i="9" r="R127"/>
  <c r="R168"/>
  <c i="2" r="BK129"/>
  <c r="J129"/>
  <c r="J66"/>
  <c r="BK149"/>
  <c r="J149"/>
  <c r="J67"/>
  <c r="BK210"/>
  <c r="J210"/>
  <c r="J72"/>
  <c r="P255"/>
  <c r="BK278"/>
  <c r="J278"/>
  <c r="J78"/>
  <c r="R278"/>
  <c i="3" r="BK108"/>
  <c r="J108"/>
  <c r="J65"/>
  <c r="T115"/>
  <c r="R168"/>
  <c r="BK238"/>
  <c r="J238"/>
  <c r="J73"/>
  <c r="BK253"/>
  <c r="J253"/>
  <c r="J75"/>
  <c r="R272"/>
  <c r="P319"/>
  <c r="BK345"/>
  <c r="J345"/>
  <c r="J79"/>
  <c r="P345"/>
  <c i="4" r="T107"/>
  <c r="BK139"/>
  <c r="J139"/>
  <c r="J67"/>
  <c r="R163"/>
  <c r="T191"/>
  <c r="T186"/>
  <c r="P254"/>
  <c r="R302"/>
  <c r="BK328"/>
  <c r="J328"/>
  <c r="J78"/>
  <c r="T328"/>
  <c i="5" r="BK103"/>
  <c r="T128"/>
  <c r="T152"/>
  <c r="T198"/>
  <c i="6" r="P96"/>
  <c i="7" r="P143"/>
  <c r="T143"/>
  <c r="BK198"/>
  <c r="J198"/>
  <c r="J69"/>
  <c r="BK210"/>
  <c r="J210"/>
  <c r="J71"/>
  <c r="T215"/>
  <c i="8" r="R96"/>
  <c r="R141"/>
  <c r="T192"/>
  <c r="BK209"/>
  <c r="J209"/>
  <c r="J72"/>
  <c i="9" r="R96"/>
  <c r="T127"/>
  <c r="BK168"/>
  <c r="J168"/>
  <c r="J69"/>
  <c r="R180"/>
  <c i="2" r="BK107"/>
  <c r="J107"/>
  <c r="J65"/>
  <c r="R129"/>
  <c r="BK177"/>
  <c r="P210"/>
  <c r="BK242"/>
  <c r="J242"/>
  <c r="J76"/>
  <c r="R242"/>
  <c r="T283"/>
  <c i="3" r="P115"/>
  <c r="BK168"/>
  <c r="J168"/>
  <c r="J68"/>
  <c r="T196"/>
  <c r="T191"/>
  <c r="P253"/>
  <c r="BK295"/>
  <c r="J295"/>
  <c r="J77"/>
  <c r="T319"/>
  <c r="R345"/>
  <c i="4" r="P114"/>
  <c r="T139"/>
  <c r="P191"/>
  <c r="P233"/>
  <c r="BK279"/>
  <c r="J279"/>
  <c r="J76"/>
  <c r="P302"/>
  <c r="R333"/>
  <c i="5" r="P103"/>
  <c r="BK128"/>
  <c r="J128"/>
  <c r="J67"/>
  <c r="R152"/>
  <c r="R151"/>
  <c r="R182"/>
  <c r="BK193"/>
  <c r="J193"/>
  <c r="J74"/>
  <c r="R193"/>
  <c i="6" r="R96"/>
  <c r="T111"/>
  <c r="R140"/>
  <c r="BK150"/>
  <c r="J150"/>
  <c r="J71"/>
  <c r="T150"/>
  <c i="7" r="R96"/>
  <c r="R159"/>
  <c r="BK215"/>
  <c r="J215"/>
  <c r="J72"/>
  <c i="8" r="T96"/>
  <c r="T141"/>
  <c r="BK192"/>
  <c r="J192"/>
  <c r="J69"/>
  <c r="T204"/>
  <c i="9" r="BK96"/>
  <c r="J96"/>
  <c r="J65"/>
  <c r="P127"/>
  <c r="T143"/>
  <c r="BK187"/>
  <c r="J187"/>
  <c r="J72"/>
  <c i="2" r="P129"/>
  <c r="R177"/>
  <c r="R172"/>
  <c r="BK255"/>
  <c r="J255"/>
  <c r="J77"/>
  <c r="P283"/>
  <c i="3" r="P108"/>
  <c r="BK140"/>
  <c r="J140"/>
  <c r="J67"/>
  <c r="T168"/>
  <c r="P238"/>
  <c r="P272"/>
  <c r="R295"/>
  <c r="P350"/>
  <c i="4" r="P107"/>
  <c r="R114"/>
  <c r="R106"/>
  <c r="T163"/>
  <c r="BK233"/>
  <c r="J233"/>
  <c r="J73"/>
  <c r="BK254"/>
  <c r="J254"/>
  <c r="J75"/>
  <c r="BK302"/>
  <c r="J302"/>
  <c r="J77"/>
  <c r="BK333"/>
  <c r="J333"/>
  <c r="J79"/>
  <c i="5" r="R103"/>
  <c r="R102"/>
  <c r="R101"/>
  <c r="P128"/>
  <c r="T167"/>
  <c r="P182"/>
  <c r="BK198"/>
  <c r="J198"/>
  <c r="J75"/>
  <c i="6" r="R111"/>
  <c r="T125"/>
  <c r="P150"/>
  <c r="T155"/>
  <c i="7" r="BK96"/>
  <c r="BK159"/>
  <c r="J159"/>
  <c r="J68"/>
  <c r="P198"/>
  <c r="R210"/>
  <c i="8" r="P141"/>
  <c r="T157"/>
  <c r="R204"/>
  <c i="9" r="P96"/>
  <c r="BK143"/>
  <c r="J143"/>
  <c r="J68"/>
  <c r="T168"/>
  <c r="P187"/>
  <c r="T96"/>
  <c r="P143"/>
  <c r="P168"/>
  <c r="P180"/>
  <c r="T180"/>
  <c r="R187"/>
  <c r="T187"/>
  <c i="2" r="BK317"/>
  <c r="J317"/>
  <c r="J83"/>
  <c i="3" r="BK192"/>
  <c r="J192"/>
  <c r="J71"/>
  <c r="BK384"/>
  <c i="4" r="BK367"/>
  <c r="J367"/>
  <c r="J82"/>
  <c i="8" r="BK201"/>
  <c r="J201"/>
  <c r="J70"/>
  <c i="2" r="BK313"/>
  <c r="BK312"/>
  <c r="J312"/>
  <c r="J81"/>
  <c i="4" r="BK182"/>
  <c r="J182"/>
  <c r="J69"/>
  <c i="2" r="BK309"/>
  <c r="J309"/>
  <c r="J80"/>
  <c i="3" r="BK250"/>
  <c r="J250"/>
  <c r="J74"/>
  <c r="BK388"/>
  <c r="J388"/>
  <c r="J84"/>
  <c i="4" r="BK363"/>
  <c r="J363"/>
  <c r="J80"/>
  <c r="BK371"/>
  <c r="J371"/>
  <c r="J83"/>
  <c i="2" r="BK173"/>
  <c r="J173"/>
  <c r="J70"/>
  <c i="3" r="BK187"/>
  <c r="J187"/>
  <c r="J69"/>
  <c r="BK380"/>
  <c r="J380"/>
  <c r="J81"/>
  <c i="4" r="BK251"/>
  <c r="J251"/>
  <c r="J74"/>
  <c i="5" r="BK232"/>
  <c r="J232"/>
  <c r="J78"/>
  <c r="BK147"/>
  <c r="J147"/>
  <c r="J68"/>
  <c r="BK179"/>
  <c r="J179"/>
  <c r="J72"/>
  <c r="BK228"/>
  <c r="J228"/>
  <c r="J76"/>
  <c r="BK236"/>
  <c r="J236"/>
  <c r="J79"/>
  <c i="7" r="BK207"/>
  <c r="J207"/>
  <c r="J70"/>
  <c i="9" r="BK177"/>
  <c r="J177"/>
  <c r="J70"/>
  <c i="2" r="BK168"/>
  <c r="J168"/>
  <c r="J68"/>
  <c r="BK222"/>
  <c r="J222"/>
  <c r="J73"/>
  <c r="BK225"/>
  <c r="J225"/>
  <c r="J74"/>
  <c i="4" r="BK187"/>
  <c r="J187"/>
  <c r="J71"/>
  <c i="6" r="BK147"/>
  <c r="J147"/>
  <c r="J70"/>
  <c i="9" r="BE111"/>
  <c r="BE115"/>
  <c i="8" r="BK94"/>
  <c r="J94"/>
  <c r="J63"/>
  <c i="9" r="E50"/>
  <c r="BE117"/>
  <c r="BE119"/>
  <c r="BE121"/>
  <c r="BE130"/>
  <c r="BE132"/>
  <c r="BE134"/>
  <c r="BE136"/>
  <c r="BE148"/>
  <c r="BE173"/>
  <c r="BE178"/>
  <c r="J59"/>
  <c r="BE138"/>
  <c r="BE175"/>
  <c r="BE183"/>
  <c r="BE190"/>
  <c r="J56"/>
  <c r="J90"/>
  <c r="BE103"/>
  <c r="BE123"/>
  <c r="BE125"/>
  <c r="BE128"/>
  <c r="BE144"/>
  <c r="BE164"/>
  <c r="BE97"/>
  <c r="F91"/>
  <c r="BE99"/>
  <c r="BE101"/>
  <c r="BE146"/>
  <c r="BE166"/>
  <c r="BE169"/>
  <c r="BE171"/>
  <c r="BE185"/>
  <c r="BE107"/>
  <c r="BE109"/>
  <c r="BE113"/>
  <c r="BE150"/>
  <c r="BE152"/>
  <c r="BE154"/>
  <c r="BE196"/>
  <c r="BE105"/>
  <c r="BE140"/>
  <c r="BE156"/>
  <c r="BE158"/>
  <c r="BE160"/>
  <c r="BE162"/>
  <c r="BE181"/>
  <c r="BE188"/>
  <c r="BE192"/>
  <c r="BE194"/>
  <c i="7" r="J96"/>
  <c r="J65"/>
  <c i="8" r="E50"/>
  <c r="BF99"/>
  <c r="BF105"/>
  <c r="BF109"/>
  <c r="BF113"/>
  <c r="BF115"/>
  <c r="BF117"/>
  <c r="BF119"/>
  <c r="BF125"/>
  <c r="BF164"/>
  <c r="J90"/>
  <c r="BF137"/>
  <c r="BF199"/>
  <c r="BF214"/>
  <c r="BF216"/>
  <c r="BF218"/>
  <c r="F59"/>
  <c r="BF127"/>
  <c r="BF133"/>
  <c r="BF142"/>
  <c r="BF150"/>
  <c r="BF152"/>
  <c r="BF158"/>
  <c r="BF168"/>
  <c r="BF176"/>
  <c r="BF186"/>
  <c r="BF202"/>
  <c r="BF207"/>
  <c r="J88"/>
  <c r="BF123"/>
  <c r="BF154"/>
  <c r="BF166"/>
  <c r="BF182"/>
  <c r="BF188"/>
  <c r="BF210"/>
  <c r="BF212"/>
  <c r="J59"/>
  <c r="BF107"/>
  <c r="BF111"/>
  <c r="BF121"/>
  <c r="BF160"/>
  <c r="BF162"/>
  <c r="BF172"/>
  <c r="BF174"/>
  <c r="BF184"/>
  <c r="BF103"/>
  <c r="BF146"/>
  <c r="BF148"/>
  <c r="BF178"/>
  <c r="BF193"/>
  <c r="BF195"/>
  <c r="BF97"/>
  <c r="BF101"/>
  <c r="BF129"/>
  <c r="BF131"/>
  <c r="BF135"/>
  <c r="BF139"/>
  <c r="BF144"/>
  <c r="BF170"/>
  <c r="BF180"/>
  <c r="BF190"/>
  <c r="BF197"/>
  <c r="BF205"/>
  <c i="7" r="BF113"/>
  <c r="BF127"/>
  <c r="BF141"/>
  <c r="BF146"/>
  <c r="BF160"/>
  <c r="BF190"/>
  <c r="BF196"/>
  <c r="BF222"/>
  <c r="BF224"/>
  <c r="J58"/>
  <c r="BF103"/>
  <c r="BF133"/>
  <c r="BF137"/>
  <c r="BF168"/>
  <c r="BF186"/>
  <c r="BF213"/>
  <c r="F59"/>
  <c r="J91"/>
  <c r="BF101"/>
  <c r="BF117"/>
  <c r="BF119"/>
  <c r="BF125"/>
  <c r="BF154"/>
  <c r="BF166"/>
  <c r="BF170"/>
  <c r="BF178"/>
  <c r="BF182"/>
  <c r="BF199"/>
  <c r="BF203"/>
  <c r="BF205"/>
  <c r="BF97"/>
  <c r="BF99"/>
  <c r="BF109"/>
  <c r="BF162"/>
  <c r="BF174"/>
  <c r="BF176"/>
  <c r="BF201"/>
  <c r="E50"/>
  <c r="BF107"/>
  <c r="BF123"/>
  <c r="BF144"/>
  <c r="BF148"/>
  <c r="BF150"/>
  <c r="BF180"/>
  <c r="BF211"/>
  <c r="BF220"/>
  <c r="J56"/>
  <c r="BF111"/>
  <c r="BF115"/>
  <c r="BF121"/>
  <c r="BF139"/>
  <c r="BF156"/>
  <c r="BF164"/>
  <c i="6" r="BK94"/>
  <c r="J94"/>
  <c r="J63"/>
  <c i="7" r="BF105"/>
  <c r="BF135"/>
  <c r="BF152"/>
  <c r="BF172"/>
  <c r="BF184"/>
  <c r="BF188"/>
  <c r="BF192"/>
  <c r="BF208"/>
  <c r="BF218"/>
  <c r="BF129"/>
  <c r="BF131"/>
  <c r="BF194"/>
  <c r="BF216"/>
  <c i="5" r="J103"/>
  <c r="J65"/>
  <c i="6" r="E82"/>
  <c r="BF116"/>
  <c r="BF118"/>
  <c r="BF126"/>
  <c r="BF128"/>
  <c r="BF134"/>
  <c r="BF148"/>
  <c r="BF162"/>
  <c r="BF164"/>
  <c i="5" r="J152"/>
  <c r="J70"/>
  <c r="BK231"/>
  <c r="J231"/>
  <c r="J77"/>
  <c i="6" r="F59"/>
  <c r="J90"/>
  <c r="BF105"/>
  <c r="BF132"/>
  <c r="BF158"/>
  <c r="J56"/>
  <c r="J91"/>
  <c r="BF99"/>
  <c r="BF101"/>
  <c r="BF136"/>
  <c r="BF97"/>
  <c r="BF109"/>
  <c r="BF153"/>
  <c r="BF160"/>
  <c r="BF103"/>
  <c r="BF112"/>
  <c r="BF114"/>
  <c r="BF145"/>
  <c r="BF107"/>
  <c r="BF122"/>
  <c r="BF130"/>
  <c r="BF151"/>
  <c r="BF166"/>
  <c r="BF138"/>
  <c r="BF120"/>
  <c r="BF141"/>
  <c r="BF143"/>
  <c r="BF156"/>
  <c i="5" r="E50"/>
  <c r="BE104"/>
  <c r="BE107"/>
  <c r="BE115"/>
  <c r="BE153"/>
  <c r="BE237"/>
  <c i="4" r="J191"/>
  <c r="J72"/>
  <c r="BK366"/>
  <c r="J366"/>
  <c r="J81"/>
  <c i="5" r="J58"/>
  <c r="BE173"/>
  <c r="BE183"/>
  <c r="BE196"/>
  <c r="BE229"/>
  <c r="BE111"/>
  <c r="BE135"/>
  <c r="BE185"/>
  <c r="J59"/>
  <c r="BE138"/>
  <c r="BE161"/>
  <c r="BE168"/>
  <c r="BE206"/>
  <c r="J56"/>
  <c r="BE120"/>
  <c r="BE132"/>
  <c r="BE144"/>
  <c r="BE148"/>
  <c r="BE159"/>
  <c r="BE164"/>
  <c r="BE187"/>
  <c r="BE218"/>
  <c r="BE233"/>
  <c r="BE124"/>
  <c r="BE156"/>
  <c r="BE176"/>
  <c r="BE180"/>
  <c r="BE190"/>
  <c r="BE212"/>
  <c r="F59"/>
  <c r="BE171"/>
  <c r="BE199"/>
  <c r="BE129"/>
  <c r="BE141"/>
  <c r="BE194"/>
  <c r="BE203"/>
  <c r="BE209"/>
  <c r="BE224"/>
  <c i="4" r="F59"/>
  <c r="J99"/>
  <c r="BF140"/>
  <c r="BF176"/>
  <c r="BF268"/>
  <c r="BF280"/>
  <c r="BF299"/>
  <c r="BF322"/>
  <c r="BF359"/>
  <c r="BF364"/>
  <c r="BF368"/>
  <c r="BF372"/>
  <c i="3" r="BK107"/>
  <c r="J196"/>
  <c r="J72"/>
  <c i="4" r="J101"/>
  <c r="BF108"/>
  <c r="BF126"/>
  <c r="BF136"/>
  <c r="BF239"/>
  <c r="BF255"/>
  <c r="BF261"/>
  <c r="BF263"/>
  <c r="BF273"/>
  <c r="BF289"/>
  <c r="BF331"/>
  <c r="J102"/>
  <c r="BF122"/>
  <c r="BF148"/>
  <c r="BF155"/>
  <c r="BF234"/>
  <c r="BF237"/>
  <c r="BF242"/>
  <c r="BF245"/>
  <c r="BF270"/>
  <c r="BF286"/>
  <c r="BF347"/>
  <c r="E50"/>
  <c r="BF152"/>
  <c r="BF179"/>
  <c r="BF183"/>
  <c r="BF227"/>
  <c r="BF265"/>
  <c r="BF303"/>
  <c r="BF311"/>
  <c r="BF315"/>
  <c r="BF319"/>
  <c r="BF344"/>
  <c r="BF201"/>
  <c r="BF230"/>
  <c r="BF252"/>
  <c r="BF258"/>
  <c r="BF296"/>
  <c r="BF334"/>
  <c r="BF341"/>
  <c r="BF111"/>
  <c r="BF164"/>
  <c r="BF167"/>
  <c r="BF188"/>
  <c r="BF195"/>
  <c r="BF198"/>
  <c r="BF204"/>
  <c r="BF207"/>
  <c r="BF210"/>
  <c r="BF292"/>
  <c r="BF115"/>
  <c r="BF130"/>
  <c r="BF159"/>
  <c r="BF170"/>
  <c r="BF173"/>
  <c r="BF215"/>
  <c r="BF218"/>
  <c r="BF221"/>
  <c r="BF283"/>
  <c r="BF338"/>
  <c r="BF353"/>
  <c r="BF119"/>
  <c r="BF133"/>
  <c r="BF144"/>
  <c r="BF192"/>
  <c r="BF213"/>
  <c r="BF224"/>
  <c r="BF248"/>
  <c r="BF276"/>
  <c r="BF307"/>
  <c r="BF325"/>
  <c r="BF329"/>
  <c i="3" r="J56"/>
  <c r="F103"/>
  <c r="BF141"/>
  <c r="BF160"/>
  <c r="BF178"/>
  <c r="BF218"/>
  <c r="BF247"/>
  <c r="BF264"/>
  <c r="BF339"/>
  <c r="BF346"/>
  <c r="BF370"/>
  <c r="BF385"/>
  <c r="BF389"/>
  <c i="2" r="BK106"/>
  <c r="J106"/>
  <c r="J64"/>
  <c i="3" r="BF120"/>
  <c r="BF127"/>
  <c r="BF197"/>
  <c r="BF200"/>
  <c r="BF221"/>
  <c r="BF223"/>
  <c r="BF226"/>
  <c r="BF281"/>
  <c r="BF285"/>
  <c r="BF109"/>
  <c r="BF134"/>
  <c r="BF137"/>
  <c r="BF157"/>
  <c r="BF169"/>
  <c r="BF242"/>
  <c r="BF257"/>
  <c r="BF260"/>
  <c r="BF269"/>
  <c r="BF273"/>
  <c r="BF328"/>
  <c r="BF376"/>
  <c r="E50"/>
  <c r="BF131"/>
  <c r="BF153"/>
  <c r="BF206"/>
  <c r="BF235"/>
  <c r="BF251"/>
  <c i="2" r="J313"/>
  <c r="J82"/>
  <c i="3" r="J59"/>
  <c r="BF123"/>
  <c r="BF175"/>
  <c r="BF209"/>
  <c r="BF244"/>
  <c r="BF305"/>
  <c r="BF309"/>
  <c r="BF313"/>
  <c r="BF320"/>
  <c r="BF324"/>
  <c r="BF361"/>
  <c i="2" r="J177"/>
  <c r="J71"/>
  <c i="3" r="J58"/>
  <c r="BF116"/>
  <c r="BF145"/>
  <c r="BF164"/>
  <c r="BF215"/>
  <c r="BF239"/>
  <c r="BF262"/>
  <c r="BF267"/>
  <c r="BF342"/>
  <c r="BF348"/>
  <c r="BF355"/>
  <c r="BF364"/>
  <c r="BF172"/>
  <c r="BF188"/>
  <c r="BF203"/>
  <c r="BF229"/>
  <c r="BF232"/>
  <c r="BF332"/>
  <c r="BF336"/>
  <c r="BF381"/>
  <c r="BF112"/>
  <c r="BF149"/>
  <c r="BF181"/>
  <c r="BF184"/>
  <c r="BF193"/>
  <c r="BF212"/>
  <c r="BF254"/>
  <c r="BF277"/>
  <c r="BF289"/>
  <c r="BF292"/>
  <c r="BF296"/>
  <c r="BF299"/>
  <c r="BF302"/>
  <c r="BF316"/>
  <c r="BF351"/>
  <c r="BF358"/>
  <c i="2" r="F59"/>
  <c r="BF115"/>
  <c r="BF165"/>
  <c r="BF214"/>
  <c r="BF219"/>
  <c r="BF236"/>
  <c r="BF243"/>
  <c r="E93"/>
  <c r="BF123"/>
  <c r="BF126"/>
  <c r="BF134"/>
  <c r="BF145"/>
  <c r="BF178"/>
  <c r="BF193"/>
  <c r="BF211"/>
  <c r="BF232"/>
  <c r="BF245"/>
  <c r="BF250"/>
  <c r="BF275"/>
  <c r="BF284"/>
  <c r="J56"/>
  <c r="BF138"/>
  <c r="BF190"/>
  <c r="BF216"/>
  <c r="BF226"/>
  <c r="BF247"/>
  <c r="BF252"/>
  <c r="BF260"/>
  <c r="J58"/>
  <c r="BF108"/>
  <c r="BF150"/>
  <c r="BF169"/>
  <c r="BF181"/>
  <c r="BF187"/>
  <c r="BF195"/>
  <c r="BF201"/>
  <c r="BF268"/>
  <c r="BF272"/>
  <c r="BF279"/>
  <c r="BF288"/>
  <c r="BF314"/>
  <c r="BF130"/>
  <c r="BF162"/>
  <c r="BF198"/>
  <c r="BF207"/>
  <c r="BF239"/>
  <c r="BF264"/>
  <c r="BF318"/>
  <c r="BF141"/>
  <c r="BF184"/>
  <c r="BF223"/>
  <c r="BF229"/>
  <c r="BF256"/>
  <c r="BF281"/>
  <c r="BF310"/>
  <c r="J59"/>
  <c r="BF112"/>
  <c r="BF119"/>
  <c r="BF174"/>
  <c r="BF204"/>
  <c r="BF297"/>
  <c r="BF303"/>
  <c r="BF153"/>
  <c r="BF156"/>
  <c r="BF159"/>
  <c r="BF291"/>
  <c r="BF294"/>
  <c i="4" r="J35"/>
  <c i="1" r="AV58"/>
  <c i="5" r="F39"/>
  <c i="1" r="BD59"/>
  <c i="6" r="F39"/>
  <c i="1" r="BD61"/>
  <c i="7" r="F38"/>
  <c i="1" r="BC62"/>
  <c i="5" r="J36"/>
  <c i="1" r="AW59"/>
  <c i="7" r="F39"/>
  <c i="1" r="BD62"/>
  <c i="8" r="F35"/>
  <c i="1" r="AZ63"/>
  <c i="8" r="F37"/>
  <c i="1" r="BB63"/>
  <c i="6" r="F37"/>
  <c i="1" r="BB61"/>
  <c i="9" r="F38"/>
  <c i="1" r="BC64"/>
  <c i="6" r="J35"/>
  <c i="1" r="AV61"/>
  <c i="3" r="F39"/>
  <c i="1" r="BD57"/>
  <c i="4" r="F39"/>
  <c i="1" r="BD58"/>
  <c i="9" r="F37"/>
  <c i="1" r="BB64"/>
  <c i="2" r="F37"/>
  <c i="1" r="BB56"/>
  <c i="9" r="F36"/>
  <c i="1" r="BA64"/>
  <c i="9" r="F39"/>
  <c i="1" r="BD64"/>
  <c i="8" r="F39"/>
  <c i="1" r="BD63"/>
  <c i="5" r="F37"/>
  <c i="1" r="BB59"/>
  <c i="4" r="F38"/>
  <c i="1" r="BC58"/>
  <c i="7" r="F37"/>
  <c i="1" r="BB62"/>
  <c i="3" r="J35"/>
  <c i="1" r="AV57"/>
  <c i="7" r="J35"/>
  <c i="1" r="AV62"/>
  <c i="2" r="F39"/>
  <c i="1" r="BD56"/>
  <c i="2" r="J35"/>
  <c i="1" r="AV56"/>
  <c i="4" r="F37"/>
  <c i="1" r="BB58"/>
  <c r="AS54"/>
  <c i="6" r="F38"/>
  <c i="1" r="BC61"/>
  <c i="7" r="F35"/>
  <c i="1" r="AZ62"/>
  <c i="3" r="F35"/>
  <c i="1" r="AZ57"/>
  <c i="9" r="J36"/>
  <c i="1" r="AW64"/>
  <c i="5" r="F36"/>
  <c i="1" r="BA59"/>
  <c i="2" r="F38"/>
  <c i="1" r="BC56"/>
  <c i="3" r="F38"/>
  <c i="1" r="BC57"/>
  <c i="6" r="F35"/>
  <c i="1" r="AZ61"/>
  <c i="8" r="F38"/>
  <c i="1" r="BC63"/>
  <c i="8" r="J35"/>
  <c i="1" r="AV63"/>
  <c i="5" r="F38"/>
  <c i="1" r="BC59"/>
  <c i="2" r="F35"/>
  <c i="1" r="AZ56"/>
  <c i="4" r="F35"/>
  <c i="1" r="AZ58"/>
  <c i="3" r="F37"/>
  <c i="1" r="BB57"/>
  <c i="3" l="1" r="BK383"/>
  <c r="J383"/>
  <c r="J82"/>
  <c i="9" r="T94"/>
  <c i="7" r="BK94"/>
  <c r="J94"/>
  <c i="5" r="P102"/>
  <c r="BK102"/>
  <c r="J102"/>
  <c r="J64"/>
  <c i="4" r="T106"/>
  <c r="T105"/>
  <c i="6" r="T94"/>
  <c i="2" r="T172"/>
  <c i="6" r="R94"/>
  <c i="8" r="R94"/>
  <c i="5" r="T151"/>
  <c i="3" r="R191"/>
  <c i="7" r="P94"/>
  <c i="1" r="AU62"/>
  <c i="8" r="P94"/>
  <c i="1" r="AU63"/>
  <c i="5" r="P151"/>
  <c i="9" r="P94"/>
  <c i="1" r="AU64"/>
  <c i="9" r="R94"/>
  <c i="3" r="BK191"/>
  <c r="J191"/>
  <c r="J70"/>
  <c r="R107"/>
  <c r="R106"/>
  <c i="2" r="R106"/>
  <c r="R105"/>
  <c i="4" r="P106"/>
  <c i="2" r="BK172"/>
  <c r="J172"/>
  <c r="J69"/>
  <c i="4" r="BK186"/>
  <c r="J186"/>
  <c r="J70"/>
  <c i="2" r="P172"/>
  <c i="8" r="T94"/>
  <c i="3" r="P107"/>
  <c i="6" r="P94"/>
  <c i="1" r="AU61"/>
  <c i="4" r="R186"/>
  <c r="R105"/>
  <c i="7" r="R94"/>
  <c i="4" r="P186"/>
  <c i="5" r="BK151"/>
  <c r="J151"/>
  <c r="J69"/>
  <c i="3" r="T107"/>
  <c r="T106"/>
  <c i="7" r="T94"/>
  <c i="2" r="P106"/>
  <c r="P105"/>
  <c i="1" r="AU56"/>
  <c i="5" r="T102"/>
  <c r="T101"/>
  <c i="3" r="P191"/>
  <c i="2" r="T106"/>
  <c r="T105"/>
  <c i="3" r="J384"/>
  <c r="J83"/>
  <c i="9" r="BK94"/>
  <c r="J94"/>
  <c r="J63"/>
  <c i="4" r="BK106"/>
  <c r="J106"/>
  <c r="J64"/>
  <c i="5" r="BK101"/>
  <c r="J101"/>
  <c i="3" r="J107"/>
  <c r="J64"/>
  <c i="2" r="BK105"/>
  <c r="J105"/>
  <c i="8" r="J36"/>
  <c i="1" r="AW63"/>
  <c r="AT63"/>
  <c r="BD60"/>
  <c i="3" r="F36"/>
  <c i="1" r="BA57"/>
  <c r="BD55"/>
  <c i="2" r="J36"/>
  <c i="1" r="AW56"/>
  <c r="AT56"/>
  <c i="7" r="F36"/>
  <c i="1" r="BA62"/>
  <c i="4" r="J36"/>
  <c i="1" r="AW58"/>
  <c r="AT58"/>
  <c r="BC60"/>
  <c r="AY60"/>
  <c i="5" r="J32"/>
  <c i="1" r="AG59"/>
  <c r="BB55"/>
  <c r="AX55"/>
  <c i="6" r="F36"/>
  <c i="1" r="BA61"/>
  <c i="4" r="F36"/>
  <c i="1" r="BA58"/>
  <c r="BC55"/>
  <c i="5" r="J35"/>
  <c i="1" r="AV59"/>
  <c r="AT59"/>
  <c i="9" r="F35"/>
  <c i="1" r="AZ64"/>
  <c r="AZ60"/>
  <c r="AV60"/>
  <c r="BB60"/>
  <c r="AX60"/>
  <c i="6" r="J32"/>
  <c i="1" r="AG61"/>
  <c i="8" r="J32"/>
  <c i="1" r="AG63"/>
  <c i="9" r="J35"/>
  <c i="1" r="AV64"/>
  <c r="AT64"/>
  <c i="6" r="J36"/>
  <c i="1" r="AW61"/>
  <c r="AT61"/>
  <c i="2" r="J32"/>
  <c i="1" r="AG56"/>
  <c i="3" r="J36"/>
  <c i="1" r="AW57"/>
  <c r="AT57"/>
  <c i="7" r="J32"/>
  <c i="1" r="AG62"/>
  <c i="8" r="F36"/>
  <c i="1" r="BA63"/>
  <c i="7" r="J36"/>
  <c i="1" r="AW62"/>
  <c r="AT62"/>
  <c r="AN62"/>
  <c i="2" r="F36"/>
  <c i="1" r="BA56"/>
  <c i="5" r="F35"/>
  <c i="1" r="AZ59"/>
  <c r="AZ55"/>
  <c r="AV55"/>
  <c i="4" l="1" r="P105"/>
  <c i="1" r="AU58"/>
  <c i="3" r="P106"/>
  <c i="1" r="AU57"/>
  <c i="5" r="P101"/>
  <c i="1" r="AU59"/>
  <c i="4" r="BK105"/>
  <c r="J105"/>
  <c r="J63"/>
  <c i="7" r="J63"/>
  <c i="3" r="BK106"/>
  <c r="J106"/>
  <c i="1" r="AN63"/>
  <c i="8" r="J41"/>
  <c i="1" r="AN61"/>
  <c i="7" r="J41"/>
  <c i="1" r="AN59"/>
  <c i="5" r="J63"/>
  <c i="6" r="J41"/>
  <c i="5" r="J41"/>
  <c i="1" r="AN56"/>
  <c i="2" r="J63"/>
  <c r="J41"/>
  <c i="9" r="J32"/>
  <c i="1" r="AG64"/>
  <c r="AU60"/>
  <c i="4" r="J32"/>
  <c i="1" r="AG58"/>
  <c r="BD54"/>
  <c r="W33"/>
  <c r="BA55"/>
  <c r="BB54"/>
  <c r="W31"/>
  <c r="BC54"/>
  <c r="AY54"/>
  <c r="AY55"/>
  <c r="BA60"/>
  <c r="AW60"/>
  <c r="AT60"/>
  <c i="3" r="J32"/>
  <c i="1" r="AG57"/>
  <c r="AZ54"/>
  <c r="AV54"/>
  <c r="AK29"/>
  <c i="3" l="1" r="J41"/>
  <c i="9" r="J41"/>
  <c i="3" r="J63"/>
  <c i="4" r="J41"/>
  <c i="1" r="AN58"/>
  <c r="AN57"/>
  <c r="AN64"/>
  <c r="AG55"/>
  <c r="AW55"/>
  <c r="AT55"/>
  <c r="AN55"/>
  <c r="W29"/>
  <c r="BA54"/>
  <c r="AW54"/>
  <c r="AK30"/>
  <c r="W32"/>
  <c r="AU55"/>
  <c r="AU54"/>
  <c r="AG60"/>
  <c r="AX54"/>
  <c l="1" r="AN60"/>
  <c r="AG54"/>
  <c r="AK26"/>
  <c r="AK35"/>
  <c r="W30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<sst xmlns="http://schemas.openxmlformats.org/spreadsheetml/2006/main">
  <si>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</si>
  <si>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</si>
  <si>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</si>
  <si>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</si>
  <si>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</si>
  <si>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{7d2c270c-ca6a-4a5c-a3c8-eeb8095ff0c9}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</si>
  <si>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</si>
  <si>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</si>
  <si>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</si>
  <si>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</si>
  <si>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</si>
  <si>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</si>
  <si>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0,00001</t>
  </si>
  <si>
    <t>Kód:</t>
  </si>
  <si>
    <t>W2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</si>
  <si>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</si>
  <si>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</si>
  <si>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Čtyřlístek- udržovací práce DL</t>
  </si>
  <si>
    <t>KSO:</t>
  </si>
  <si>
    <t/>
  </si>
  <si>
    <t>CC-CZ:</t>
  </si>
  <si>
    <t>Místo:</t>
  </si>
  <si>
    <t>Ostrava</t>
  </si>
  <si>
    <t>Datum:</t>
  </si>
  <si>
    <t>19. 11. 2021</t>
  </si>
  <si>
    <t>Zadavatel:</t>
  </si>
  <si>
    <t>IČ:</t>
  </si>
  <si>
    <t>70631808</t>
  </si>
  <si>
    <t>Čtyřlístek</t>
  </si>
  <si>
    <t>DIČ:</t>
  </si>
  <si>
    <t>CZ70631808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</si>
  <si>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</si>
  <si>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</si>
  <si>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</si>
  <si>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</si>
  <si>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</si>
  <si>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</si>
  <si>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</si>
  <si>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</si>
  <si>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</si>
  <si>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</si>
  <si>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</si>
  <si>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</si>
  <si>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</si>
  <si>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</si>
  <si>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</si>
  <si>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</si>
  <si>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</si>
  <si>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</si>
  <si>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</si>
  <si>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</si>
  <si>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</si>
  <si>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</si>
  <si>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</si>
  <si>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</si>
  <si>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</si>
  <si>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</si>
  <si>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</si>
  <si>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</si>
  <si>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</si>
  <si>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</si>
  <si>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</si>
  <si>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</si>
  <si>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</si>
  <si>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</si>
  <si>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</si>
  <si>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</si>
  <si>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</si>
  <si>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</si>
  <si>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</si>
  <si>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</si>
  <si>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</si>
  <si>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</si>
  <si>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</si>
  <si>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</si>
  <si>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</si>
  <si>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</si>
  <si>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</si>
  <si>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část</t>
  </si>
  <si>
    <t>STA</t>
  </si>
  <si>
    <t>{963147e5-88b7-4edf-902b-b7ed0ef8e4bf}</t>
  </si>
  <si>
    <t>2</t>
  </si>
  <si>
    <t>/</t>
  </si>
  <si>
    <t>1PP-stavební část</t>
  </si>
  <si>
    <t>Soupis</t>
  </si>
  <si>
    <t>{037dc57a-8cd4-4e69-a118-47333f907a5e}</t>
  </si>
  <si>
    <t>1NP-stavební část</t>
  </si>
  <si>
    <t>{d1aa61fc-96f5-40ec-9791-7143fc0d253e}</t>
  </si>
  <si>
    <t>3</t>
  </si>
  <si>
    <t>2NP-stavební část</t>
  </si>
  <si>
    <t>{df992a3a-e2e8-4e06-964c-3d09e964d1fb}</t>
  </si>
  <si>
    <t>4</t>
  </si>
  <si>
    <t>3NP-stavební část</t>
  </si>
  <si>
    <t>{acec1883-d963-4f40-b267-59a82f37343b}</t>
  </si>
  <si>
    <t>Elektro</t>
  </si>
  <si>
    <t>{081928ed-a740-4bc0-b680-524cc057d7fb}</t>
  </si>
  <si>
    <t>1PP-položky</t>
  </si>
  <si>
    <t>{270c800c-1be7-4fec-a1f6-a9bd7702e963}</t>
  </si>
  <si>
    <t>1NP-položky</t>
  </si>
  <si>
    <t>{8ad711b1-cc92-43d2-9a2e-22cc5540beaa}</t>
  </si>
  <si>
    <t>2NP-položky</t>
  </si>
  <si>
    <t>{ff61471f-bdb1-417d-b94e-f214dd17519a}</t>
  </si>
  <si>
    <t>3NP-položky</t>
  </si>
  <si>
    <t>{ff4ecdcc-0495-4c79-b324-3c32895c1541}</t>
  </si>
  <si>
    <t>KRYCÍ LIST SOUPISU PRACÍ</t>
  </si>
  <si>
    <t>Objekt:</t>
  </si>
  <si>
    <t>1 - Stavební část</t>
  </si>
  <si>
    <t>Soupis:</t>
  </si>
  <si>
    <t>1 - 1PP-stavební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</si>
  <si>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</si>
  <si>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</si>
  <si>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</si>
  <si>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</si>
  <si>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</si>
  <si>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</si>
  <si>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</si>
  <si>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</si>
  <si>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</si>
  <si>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</si>
  <si>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</si>
  <si>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</si>
  <si>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</si>
  <si>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</si>
  <si>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</si>
  <si>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</si>
  <si>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</si>
  <si>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</si>
  <si>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</si>
  <si>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</si>
  <si>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</si>
  <si>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</si>
  <si>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</si>
  <si>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</si>
  <si>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</si>
  <si>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</si>
  <si>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</si>
  <si>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</si>
  <si>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</si>
  <si>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</si>
  <si>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</si>
  <si>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</si>
  <si>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</si>
  <si>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</si>
  <si>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</si>
  <si>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</si>
  <si>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</si>
  <si>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</si>
  <si>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- Práce a dodávky HSV</t>
  </si>
  <si>
    <t>ROZPOCET</t>
  </si>
  <si>
    <t>6</t>
  </si>
  <si>
    <t>Úpravy povrchů, podlahy a osazování výplní - Úpravy povrchů, podlahy a osazování výplní</t>
  </si>
  <si>
    <t>K</t>
  </si>
  <si>
    <t>611341131</t>
  </si>
  <si>
    <t>Potažení vnitřních rovných stropů sádrovým štukem tloušťky do 3 mm</t>
  </si>
  <si>
    <t>m2</t>
  </si>
  <si>
    <t>CS ÚRS 2021 02</t>
  </si>
  <si>
    <t>2139270511</t>
  </si>
  <si>
    <t>PP</t>
  </si>
  <si>
    <t>Potažení vnitřních ploch sádrovým štukem tloušťky do 3 mm vodorovných konstrukcí stropů rovných</t>
  </si>
  <si>
    <t>Online PSC</t>
  </si>
  <si>
    <t>https://podminky.urs.cz/item/CS_URS_2021_02/611341131</t>
  </si>
  <si>
    <t>VV</t>
  </si>
  <si>
    <t>759,52*0,1</t>
  </si>
  <si>
    <t>612321141</t>
  </si>
  <si>
    <t>Vápenocementová omítka štuková dvouvrstvá vnitřních stěn nanášená ručně</t>
  </si>
  <si>
    <t>-814732264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</si>
  <si>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</si>
  <si>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</si>
  <si>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612341131</t>
  </si>
  <si>
    <t>Potažení vnitřních stěn sádrovým štukem tloušťky do 3 mm</t>
  </si>
  <si>
    <t>26931309</t>
  </si>
  <si>
    <t>Potažení vnitřních ploch sádrovým štukem tloušťky do 3 mm svislých konstrukcí stěn</t>
  </si>
  <si>
    <t>https://podminky.urs.cz/item/CS_URS_2021_02/612341131</t>
  </si>
  <si>
    <t>2438*0,1</t>
  </si>
  <si>
    <t>5</t>
  </si>
  <si>
    <t>619991001</t>
  </si>
  <si>
    <t>Zakrytí podlah fólií přilepenou lepící páskou</t>
  </si>
  <si>
    <t>-165010611</t>
  </si>
  <si>
    <t>Zakrytí vnitřních ploch před znečištěním včetně pozdějšího odkrytí podlah fólií přilepenou lepící páskou</t>
  </si>
  <si>
    <t>https://podminky.urs.cz/item/CS_URS_2021_02/619991001</t>
  </si>
  <si>
    <t>759,52</t>
  </si>
  <si>
    <t>642942611</t>
  </si>
  <si>
    <t>Osazování zárubní nebo rámů dveřních kovových do 2,5 m2 na montážní pěnu</t>
  </si>
  <si>
    <t>kus</t>
  </si>
  <si>
    <t>-1325137021</t>
  </si>
  <si>
    <t>Osazování zárubní nebo rámů kovových dveřních lisovaných nebo z úhelníků bez dveřních křídel na montážní pěnu, plochy otvoru do 2,5 m2</t>
  </si>
  <si>
    <t>https://podminky.urs.cz/item/CS_URS_2021_02/642942611</t>
  </si>
  <si>
    <t>7</t>
  </si>
  <si>
    <t>M</t>
  </si>
  <si>
    <t>55331494</t>
  </si>
  <si>
    <t>zárubeň jednokřídlá ocelová pro zdění tl stěny 160-200mm rozměru 1100/1970, 2100mm</t>
  </si>
  <si>
    <t>8</t>
  </si>
  <si>
    <t>1692582553</t>
  </si>
  <si>
    <t>https://podminky.urs.cz/item/CS_URS_2021_02/55331494</t>
  </si>
  <si>
    <t>9</t>
  </si>
  <si>
    <t>Ostatní konstrukce a práce, bourání - Ostatní konstrukce a práce, bourání</t>
  </si>
  <si>
    <t>949101111</t>
  </si>
  <si>
    <t>Lešení pomocné pro objekty pozemních staveb s lešeňovou podlahou v do 1,9 m zatížení do 150 kg/m2</t>
  </si>
  <si>
    <t>1138066806</t>
  </si>
  <si>
    <t>Lešení pomocné pracovní pro objekty pozemních staveb pro zatížení do 150 kg/m2, o výšce lešeňové podlahy do 1,9 m</t>
  </si>
  <si>
    <t>https://podminky.urs.cz/item/CS_URS_2021_02/949101111</t>
  </si>
  <si>
    <t>952902021</t>
  </si>
  <si>
    <t>Čištění budov zametení hladkých podlah</t>
  </si>
  <si>
    <t>1282393978</t>
  </si>
  <si>
    <t>Čištění budov při provádění oprav a udržovacích prací podlah hladkých zametením</t>
  </si>
  <si>
    <t>https://podminky.urs.cz/item/CS_URS_2021_02/952902021</t>
  </si>
  <si>
    <t>12</t>
  </si>
  <si>
    <t>968072456</t>
  </si>
  <si>
    <t>Vybourání kovových dveřních zárubní pl přes 2 m2</t>
  </si>
  <si>
    <t>1492787703</t>
  </si>
  <si>
    <t>Vybourání kovových rámů oken s křídly, dveřních zárubní, vrat, stěn, ostění nebo obkladů dveřních zárubní, plochy přes 2 m2</t>
  </si>
  <si>
    <t>https://podminky.urs.cz/item/CS_URS_2021_02/968072456</t>
  </si>
  <si>
    <t>13</t>
  </si>
  <si>
    <t>971033641</t>
  </si>
  <si>
    <t>Vybourání otvorů ve zdivu cihelném pl do 4 m2 na MVC nebo MV tl do 300 mm</t>
  </si>
  <si>
    <t>m3</t>
  </si>
  <si>
    <t>-1687585301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</si>
  <si>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</si>
  <si>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https://podminky.urs.cz/item/CS_URS_2021_02/971033641</t>
  </si>
  <si>
    <t>0,2*0,4*2</t>
  </si>
  <si>
    <t>14</t>
  </si>
  <si>
    <t>978059541</t>
  </si>
  <si>
    <t>Odsekání a odebrání obkladů stěn z vnitřních obkládaček plochy přes 1 m2</t>
  </si>
  <si>
    <t>-483061532</t>
  </si>
  <si>
    <t>Odsekání obkladů stěn včetně otlučení podkladní omítky až na zdivo z obkládaček vnitřních, z jakýchkoliv materiálů, plochy přes 1 m2</t>
  </si>
  <si>
    <t>https://podminky.urs.cz/item/CS_URS_2021_02/978059541</t>
  </si>
  <si>
    <t>(((6,5*4)+(2*6)+(1,1*8)+(8*2)+(7*2))*2)*0,4</t>
  </si>
  <si>
    <t>997</t>
  </si>
  <si>
    <t>Přesun sutě - Přesun sutě</t>
  </si>
  <si>
    <t>997002611</t>
  </si>
  <si>
    <t>Nakládání suti a vybouraných hmot</t>
  </si>
  <si>
    <t>t</t>
  </si>
  <si>
    <t>1455937632</t>
  </si>
  <si>
    <t>Nakládání suti a vybouraných hmot na dopravní prostředek pro vodorovné přemístění</t>
  </si>
  <si>
    <t>https://podminky.urs.cz/item/CS_URS_2021_02/997002611</t>
  </si>
  <si>
    <t>16</t>
  </si>
  <si>
    <t>997013211</t>
  </si>
  <si>
    <t>Vnitrostaveništní doprava suti a vybouraných hmot pro budovy v do 6 m ručně</t>
  </si>
  <si>
    <t>-1650269942</t>
  </si>
  <si>
    <t>Vnitrostaveništní doprava suti a vybouraných hmot vodorovně do 50 m svisle ručně pro budovy a haly výšky do 6 m</t>
  </si>
  <si>
    <t>https://podminky.urs.cz/item/CS_URS_2021_02/997013211</t>
  </si>
  <si>
    <t>17</t>
  </si>
  <si>
    <t>997013219</t>
  </si>
  <si>
    <t>Příplatek k vnitrostaveništní dopravě suti a vybouraných hmot za zvětšenou dopravu suti ZKD 10 m</t>
  </si>
  <si>
    <t>-1958059471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</si>
  <si>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</si>
  <si>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</si>
  <si>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18</t>
  </si>
  <si>
    <t>997013501</t>
  </si>
  <si>
    <t>Odvoz suti a vybouraných hmot na skládku nebo meziskládku do 1 km se složením</t>
  </si>
  <si>
    <t>-455881061</t>
  </si>
  <si>
    <t>Odvoz suti a vybouraných hmot na skládku nebo meziskládku se složením, na vzdálenost do 1 km</t>
  </si>
  <si>
    <t>https://podminky.urs.cz/item/CS_URS_2021_02/997013501</t>
  </si>
  <si>
    <t>19</t>
  </si>
  <si>
    <t>997013509</t>
  </si>
  <si>
    <t>Příplatek k odvozu suti a vybouraných hmot na skládku ZKD 1 km přes 1 km</t>
  </si>
  <si>
    <t>-1923282449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</si>
  <si>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</si>
  <si>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</si>
  <si>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20</t>
  </si>
  <si>
    <t>997013631</t>
  </si>
  <si>
    <t>Poplatek za uložení na skládce (skládkovné) stavebního odpadu směsného kód odpadu 17 09 04</t>
  </si>
  <si>
    <t>-1998298580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</si>
  <si>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</si>
  <si>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</si>
  <si>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</si>
  <si>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 - Přesun hmot</t>
  </si>
  <si>
    <t>998018001</t>
  </si>
  <si>
    <t>Přesun hmot ruční pro budovy v do 6 m</t>
  </si>
  <si>
    <t>927563454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</si>
  <si>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</si>
  <si>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</si>
  <si>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PSV</t>
  </si>
  <si>
    <t>Práce a dodávky PSV - Práce a dodávky PSV</t>
  </si>
  <si>
    <t>721</t>
  </si>
  <si>
    <t>Zdravotechnika - vnitřní kanalizace - Zdravotechnika - vnitřní kanalizace</t>
  </si>
  <si>
    <t>22</t>
  </si>
  <si>
    <t>721220801</t>
  </si>
  <si>
    <t>Demontáž uzávěrek zápachových DN 70</t>
  </si>
  <si>
    <t>-686953239</t>
  </si>
  <si>
    <t>Demontáž zápachových uzávěrek do DN 70</t>
  </si>
  <si>
    <t>https://podminky.urs.cz/item/CS_URS_2021_02/721220801</t>
  </si>
  <si>
    <t>725</t>
  </si>
  <si>
    <t>Zdravotechnika - zařizovací předměty - Zdravotechnika - zařizovací předměty</t>
  </si>
  <si>
    <t>23</t>
  </si>
  <si>
    <t>725110811</t>
  </si>
  <si>
    <t>Demontáž klozetů splachovací s nádrží</t>
  </si>
  <si>
    <t>soubor</t>
  </si>
  <si>
    <t>-1397865348</t>
  </si>
  <si>
    <t>Demontáž klozetů splachovacích s nádrží nebo tlakovým splachovačem</t>
  </si>
  <si>
    <t>https://podminky.urs.cz/item/CS_URS_2021_02/725110811</t>
  </si>
  <si>
    <t>24</t>
  </si>
  <si>
    <t>725112002</t>
  </si>
  <si>
    <t>Klozet keramický standardní samostatně stojící s hlubokým splachováním odpad svislý</t>
  </si>
  <si>
    <t>-128952490</t>
  </si>
  <si>
    <t>Zařízení záchodů klozety keramické standardní samostatně stojící s hlubokým splachováním odpad svislý</t>
  </si>
  <si>
    <t>https://podminky.urs.cz/item/CS_URS_2021_02/725112002</t>
  </si>
  <si>
    <t>25</t>
  </si>
  <si>
    <t>725210821</t>
  </si>
  <si>
    <t>Demontáž umyvadel bez výtokových armatur</t>
  </si>
  <si>
    <t>-167960628</t>
  </si>
  <si>
    <t>Demontáž umyvadel bez výtokových armatur umyvadel</t>
  </si>
  <si>
    <t>https://podminky.urs.cz/item/CS_URS_2021_02/725210821</t>
  </si>
  <si>
    <t>26</t>
  </si>
  <si>
    <t>725211603</t>
  </si>
  <si>
    <t>Umyvadlo keramické bílé šířky 600 mm bez krytu na sifon připevněné na stěnu šrouby</t>
  </si>
  <si>
    <t>101088492</t>
  </si>
  <si>
    <t>Umyvadla keramická bílá bez výtokových armatur připevněná na stěnu šrouby bez sloupu nebo krytu na sifon, šířka umyvadla 600 mm</t>
  </si>
  <si>
    <t>https://podminky.urs.cz/item/CS_URS_2021_02/725211603</t>
  </si>
  <si>
    <t>27</t>
  </si>
  <si>
    <t>725331111</t>
  </si>
  <si>
    <t>Výlevka bez výtokových armatur keramická se sklopnou plastovou mřížkou 500 mm</t>
  </si>
  <si>
    <t>1705772192</t>
  </si>
  <si>
    <t>Výlevky bez výtokových armatur a splachovací nádrže keramické se sklopnou plastovou mřížkou 425 mm</t>
  </si>
  <si>
    <t>https://podminky.urs.cz/item/CS_URS_2021_02/725331111</t>
  </si>
  <si>
    <t>28</t>
  </si>
  <si>
    <t>725331111.R1</t>
  </si>
  <si>
    <t>Napojení na stávající kanalizaci a rozvod vody</t>
  </si>
  <si>
    <t>591724440</t>
  </si>
  <si>
    <t>29</t>
  </si>
  <si>
    <t>725820802</t>
  </si>
  <si>
    <t>Demontáž baterie stojánkové do jednoho otvoru</t>
  </si>
  <si>
    <t>-396916878</t>
  </si>
  <si>
    <t>Demontáž baterií stojánkových do 1 otvoru</t>
  </si>
  <si>
    <t>https://podminky.urs.cz/item/CS_URS_2021_02/725820802</t>
  </si>
  <si>
    <t>30</t>
  </si>
  <si>
    <t>725822631</t>
  </si>
  <si>
    <t>Baterie umyvadlová stojánková klasická s otáčivým kulatým ústím a délkou ramínka 150 mm</t>
  </si>
  <si>
    <t>1359685850</t>
  </si>
  <si>
    <t>Baterie umyvadlové stojánkové klasické bez výpusti s otáčivým ústím 150 mm</t>
  </si>
  <si>
    <t>https://podminky.urs.cz/item/CS_URS_2021_02/725822631</t>
  </si>
  <si>
    <t>31</t>
  </si>
  <si>
    <t>725861102</t>
  </si>
  <si>
    <t>Zápachová uzávěrka pro umyvadla DN 40</t>
  </si>
  <si>
    <t>1233445475</t>
  </si>
  <si>
    <t>Zápachové uzávěrky zařizovacích předmětů pro umyvadla DN 40</t>
  </si>
  <si>
    <t>https://podminky.urs.cz/item/CS_URS_2021_02/725861102</t>
  </si>
  <si>
    <t>32</t>
  </si>
  <si>
    <t>998725101</t>
  </si>
  <si>
    <t>Přesun hmot tonážní pro zařizovací předměty v objektech v do 6 m</t>
  </si>
  <si>
    <t>-1240729918</t>
  </si>
  <si>
    <t>Přesun hmot pro zařizovací předměty stanovený z hmotnosti přesunovaného materiálu vodorovná dopravní vzdálenost do 50 m v objektech výšky do 6 m</t>
  </si>
  <si>
    <t>https://podminky.urs.cz/item/CS_URS_2021_02/998725101</t>
  </si>
  <si>
    <t>33</t>
  </si>
  <si>
    <t>998725181</t>
  </si>
  <si>
    <t>Příplatek k přesunu hmot tonážní 725 prováděný bez použití mechanizace</t>
  </si>
  <si>
    <t>1887730470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</si>
  <si>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</si>
  <si>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https://podminky.urs.cz/item/CS_URS_2021_02/998725181</t>
  </si>
  <si>
    <t>741</t>
  </si>
  <si>
    <t>Elektroinstalace - silnoproud - Elektroinstalace - silnoproud</t>
  </si>
  <si>
    <t>34</t>
  </si>
  <si>
    <t>741310201</t>
  </si>
  <si>
    <t>Montáž vypínač (polo)zapuštěný šroubové připojení 1-jednopólový se zapojením vodičů</t>
  </si>
  <si>
    <t>2075468299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</si>
  <si>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</si>
  <si>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https://podminky.urs.cz/item/CS_URS_2021_02/741310201</t>
  </si>
  <si>
    <t>35</t>
  </si>
  <si>
    <t>34539000.R1</t>
  </si>
  <si>
    <t>Vypínač nástěnný jednopólový, šroubové svorky, včetně krytu</t>
  </si>
  <si>
    <t>229599736</t>
  </si>
  <si>
    <t>přístroj spínače jednopólového, řazení 1, 1So šroubové svorky</t>
  </si>
  <si>
    <t>36</t>
  </si>
  <si>
    <t>741313032</t>
  </si>
  <si>
    <t>Montáž zásuvka vestavná šroubové připojení 2P se zapojením vodičů</t>
  </si>
  <si>
    <t>-431927910</t>
  </si>
  <si>
    <t>Montáž zásuvek domovních se zapojením vodičů šroubové připojení vestavných 10 popř. 16 A bez odvrtání profilovaného otvoru, provedení 2P</t>
  </si>
  <si>
    <t>https://podminky.urs.cz/item/CS_URS_2021_02/741313032</t>
  </si>
  <si>
    <t>37</t>
  </si>
  <si>
    <t>34555243</t>
  </si>
  <si>
    <t>zásuvka zápustná dvojnásobná, šikmá, s clonkami, šroubové svorky</t>
  </si>
  <si>
    <t>1071593832</t>
  </si>
  <si>
    <t>https://podminky.urs.cz/item/CS_URS_2021_02/34555243</t>
  </si>
  <si>
    <t>742</t>
  </si>
  <si>
    <t>Elektroinstalace - slaboproud - Elektroinstalace - slaboproud</t>
  </si>
  <si>
    <t>40</t>
  </si>
  <si>
    <t>742210124.R</t>
  </si>
  <si>
    <t>D+M kouřového hlásiče</t>
  </si>
  <si>
    <t>2056096273</t>
  </si>
  <si>
    <t>Montáž hlásiče kouřového lineárního s odrazkou</t>
  </si>
  <si>
    <t>751</t>
  </si>
  <si>
    <t>Vzduchotechnika - Vzduchotechnika</t>
  </si>
  <si>
    <t>41</t>
  </si>
  <si>
    <t>751711111.R</t>
  </si>
  <si>
    <t>D+M klimatizační jednotky (vnitřní+vnější jednotka) včetně odvodu kondenzátu</t>
  </si>
  <si>
    <t>1442572798</t>
  </si>
  <si>
    <t>Montáž klimatizační jednotky vnitřní nástěnné o výkonu (pro objem místnosti) do 3,5 kW (do 35 m3)</t>
  </si>
  <si>
    <t>763</t>
  </si>
  <si>
    <t>Konstrukce suché výstavby - Konstrukce suché výstavby</t>
  </si>
  <si>
    <t>42</t>
  </si>
  <si>
    <t>763135101</t>
  </si>
  <si>
    <t>Montáž SDK kazetového podhledu z kazet 600x600 mm na zavěšenou viditelnou nosnou konstrukci</t>
  </si>
  <si>
    <t>1702954269</t>
  </si>
  <si>
    <t>Montáž sádrokartonového podhledu kazetového demontovatelného, velikosti kazet 600x600 mm včetně zavěšené nosné konstrukce viditelné</t>
  </si>
  <si>
    <t>https://podminky.urs.cz/item/CS_URS_2021_02/763135101</t>
  </si>
  <si>
    <t>43</t>
  </si>
  <si>
    <t>59030570</t>
  </si>
  <si>
    <t>podhled kazetový bez děrování viditelný rastr tl 10mm 600x600mm</t>
  </si>
  <si>
    <t>465396841</t>
  </si>
  <si>
    <t>https://podminky.urs.cz/item/CS_URS_2021_02/59030570</t>
  </si>
  <si>
    <t>15*1,05 'Přepočtené koeficientem množství</t>
  </si>
  <si>
    <t>44</t>
  </si>
  <si>
    <t>998763301</t>
  </si>
  <si>
    <t>Přesun hmot tonážní pro sádrokartonové konstrukce v objektech v do 6 m</t>
  </si>
  <si>
    <t>51756912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</si>
  <si>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</si>
  <si>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https://podminky.urs.cz/item/CS_URS_2021_02/998763301</t>
  </si>
  <si>
    <t>45</t>
  </si>
  <si>
    <t>998763381</t>
  </si>
  <si>
    <t>Příplatek k přesunu hmot tonážní 763 SDK prováděný bez použití mechanizace</t>
  </si>
  <si>
    <t>-1966368054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</si>
  <si>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</si>
  <si>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https://podminky.urs.cz/item/CS_URS_2021_02/998763381</t>
  </si>
  <si>
    <t>766</t>
  </si>
  <si>
    <t>Konstrukce truhlářské - Konstrukce truhlářské</t>
  </si>
  <si>
    <t>46</t>
  </si>
  <si>
    <t>766660001.R</t>
  </si>
  <si>
    <t>Výměna poškozených dveří včetně kování</t>
  </si>
  <si>
    <t>-960582865</t>
  </si>
  <si>
    <t>Montáž dveřních křídel dřevěných nebo plastových otevíravých do ocelové zárubně povrchově upravených jednokřídlových, šířky do 800 mm</t>
  </si>
  <si>
    <t>47</t>
  </si>
  <si>
    <t>766660001.R1</t>
  </si>
  <si>
    <t>Přetěsnění dveří protipožární páskou</t>
  </si>
  <si>
    <t>2109011990</t>
  </si>
  <si>
    <t>48</t>
  </si>
  <si>
    <t>766660002</t>
  </si>
  <si>
    <t>Montáž dveřních křídel otvíravých jednokřídlových š přes 0,8 m do ocelové zárubně</t>
  </si>
  <si>
    <t>-1725503730</t>
  </si>
  <si>
    <t>Montáž dveřních křídel dřevěných nebo plastových otevíravých do ocelové zárubně povrchově upravených jednokřídlových, šířky přes 800 mm</t>
  </si>
  <si>
    <t>https://podminky.urs.cz/item/CS_URS_2021_02/766660002</t>
  </si>
  <si>
    <t>49</t>
  </si>
  <si>
    <t>61161005.R</t>
  </si>
  <si>
    <t>dveře jednokřídlé voštinové povrch lakovaný plné 1100x1970-2100mm včetně kování</t>
  </si>
  <si>
    <t>-129053322</t>
  </si>
  <si>
    <t>dveře jednokřídlé voštinové povrch lakovaný plné 1100x1970-2100mm</t>
  </si>
  <si>
    <t>50</t>
  </si>
  <si>
    <t>766691932</t>
  </si>
  <si>
    <t>Seřízení plastového okenního nebo dveřního otvíracího a sklápěcího křídla</t>
  </si>
  <si>
    <t>1813311238</t>
  </si>
  <si>
    <t>Ostatní práce seřízení okenního nebo dveřního křídla otvíracího nebo sklápěcího plastového</t>
  </si>
  <si>
    <t>https://podminky.urs.cz/item/CS_URS_2021_02/766691932</t>
  </si>
  <si>
    <t>781</t>
  </si>
  <si>
    <t>Dokončovací práce - obklady - Dokončovací práce - obklady</t>
  </si>
  <si>
    <t>51</t>
  </si>
  <si>
    <t>781121011</t>
  </si>
  <si>
    <t>Nátěr penetrační na stěnu</t>
  </si>
  <si>
    <t>-481434694</t>
  </si>
  <si>
    <t>Příprava podkladu před provedením obkladu nátěr penetrační na stěnu</t>
  </si>
  <si>
    <t>https://podminky.urs.cz/item/CS_URS_2021_02/781121011</t>
  </si>
  <si>
    <t>52</t>
  </si>
  <si>
    <t>781131112</t>
  </si>
  <si>
    <t>Izolace pod obklad nátěrem nebo stěrkou ve dvou vrstvách</t>
  </si>
  <si>
    <t>-1217276184</t>
  </si>
  <si>
    <t>Izolace stěny pod obklad izolace nátěrem nebo stěrkou ve dvou vrstvách</t>
  </si>
  <si>
    <t>https://podminky.urs.cz/item/CS_URS_2021_02/781131112</t>
  </si>
  <si>
    <t>53</t>
  </si>
  <si>
    <t>781473112</t>
  </si>
  <si>
    <t>Montáž obkladů vnitřních keramických hladkých přes 9 do 12 ks/m2 lepených standardním lepidlem</t>
  </si>
  <si>
    <t>401553073</t>
  </si>
  <si>
    <t>Montáž obkladů vnitřních stěn z dlaždic keramických lepených standardním lepidlem hladkých přes 9 do 12 ks/m2</t>
  </si>
  <si>
    <t>https://podminky.urs.cz/item/CS_URS_2021_02/781473112</t>
  </si>
  <si>
    <t>54</t>
  </si>
  <si>
    <t>59761026</t>
  </si>
  <si>
    <t>obklad keramický hladký do 12ks/m2</t>
  </si>
  <si>
    <t>-1891481121</t>
  </si>
  <si>
    <t>https://podminky.urs.cz/item/CS_URS_2021_02/59761026</t>
  </si>
  <si>
    <t>61,44*1,1 'Přepočtené koeficientem množství</t>
  </si>
  <si>
    <t>55</t>
  </si>
  <si>
    <t>998781101</t>
  </si>
  <si>
    <t>Přesun hmot tonážní pro obklady keramické v objektech v do 6 m</t>
  </si>
  <si>
    <t>459885742</t>
  </si>
  <si>
    <t>Přesun hmot pro obklady keramické stanovený z hmotnosti přesunovaného materiálu vodorovná dopravní vzdálenost do 50 m v objektech výšky do 6 m</t>
  </si>
  <si>
    <t>https://podminky.urs.cz/item/CS_URS_2021_02/998781101</t>
  </si>
  <si>
    <t>56</t>
  </si>
  <si>
    <t>998781181</t>
  </si>
  <si>
    <t>Příplatek k přesunu hmot tonážní 781 prováděný bez použití mechanizace</t>
  </si>
  <si>
    <t>2084930868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</si>
  <si>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</si>
  <si>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https://podminky.urs.cz/item/CS_URS_2021_02/998781181</t>
  </si>
  <si>
    <t>783</t>
  </si>
  <si>
    <t>Dokončovací práce - nátěry - Dokončovací práce - nátěry</t>
  </si>
  <si>
    <t>57</t>
  </si>
  <si>
    <t>783314101.R</t>
  </si>
  <si>
    <t>Očištění a nátěr ocelových zárubní</t>
  </si>
  <si>
    <t>ks</t>
  </si>
  <si>
    <t>946116425</t>
  </si>
  <si>
    <t>Základní nátěr zámečnických konstrukcí jednonásobný syntetický</t>
  </si>
  <si>
    <t>58</t>
  </si>
  <si>
    <t>783314101.R1</t>
  </si>
  <si>
    <t>Nátěr radiátorů</t>
  </si>
  <si>
    <t>1353203917</t>
  </si>
  <si>
    <t>784</t>
  </si>
  <si>
    <t>Dokončovací práce - malby a tapety - Dokončovací práce - malby a tapety</t>
  </si>
  <si>
    <t>59</t>
  </si>
  <si>
    <t>784121003</t>
  </si>
  <si>
    <t>Oškrabání malby v mísnostech v přes 3,80 do 5,00 m</t>
  </si>
  <si>
    <t>154414403</t>
  </si>
  <si>
    <t>Oškrabání malby v místnostech výšky přes 3,80 do 5,00 m</t>
  </si>
  <si>
    <t>https://podminky.urs.cz/item/CS_URS_2021_02/784121003</t>
  </si>
  <si>
    <t>3197,52*0,05</t>
  </si>
  <si>
    <t>60</t>
  </si>
  <si>
    <t>784161203</t>
  </si>
  <si>
    <t>Lokální vyrovnání podkladu sádrovou stěrkou pl do 0,1 m2 v místnostech v přes 3,80 do 5,00 m</t>
  </si>
  <si>
    <t>1872599865</t>
  </si>
  <si>
    <t>Lokální vyrovnání podkladu sádrovou stěrkou, tloušťky do 3 mm, plochy do 0,1 m2 v místnostech výšky přes 3,80 do 5,00 m</t>
  </si>
  <si>
    <t>https://podminky.urs.cz/item/CS_URS_2021_02/784161203</t>
  </si>
  <si>
    <t>61</t>
  </si>
  <si>
    <t>784161223</t>
  </si>
  <si>
    <t>Lokální vyrovnání podkladu sádrovou stěrkou pl přes 0,25 do 0,5 m2 v místnostech v přes 3,80 do 5,00 m</t>
  </si>
  <si>
    <t>-2020832216</t>
  </si>
  <si>
    <t>Lokální vyrovnání podkladu sádrovou stěrkou, tloušťky do 3 mm, plochy přes 0,25 do 0,5 m2 v místnostech výšky přes 3,80 do 5,00 m</t>
  </si>
  <si>
    <t>https://podminky.urs.cz/item/CS_URS_2021_02/784161223</t>
  </si>
  <si>
    <t>62</t>
  </si>
  <si>
    <t>784161233</t>
  </si>
  <si>
    <t>Lokální vyrovnání podkladu sádrovou stěrkou pl přes 0,5 do 1 m2 v místnostech v přes 3,80 do 5,00 m</t>
  </si>
  <si>
    <t>366238958</t>
  </si>
  <si>
    <t>Lokální vyrovnání podkladu sádrovou stěrkou, tloušťky do 3 mm, plochy přes 0,5 do 1,0 m2 v místnostech výšky přes 3,80 do 5,00 m</t>
  </si>
  <si>
    <t>https://podminky.urs.cz/item/CS_URS_2021_02/784161233</t>
  </si>
  <si>
    <t>63</t>
  </si>
  <si>
    <t>784181103</t>
  </si>
  <si>
    <t>Základní akrylátová jednonásobná bezbarvá penetrace podkladu v místnostech v přes 3,80 do 5,00 m</t>
  </si>
  <si>
    <t>-1998099023</t>
  </si>
  <si>
    <t>Penetrace podkladu jednonásobná základní akrylátová bezbarvá v místnostech výšky přes 3,80 do 5,00 m</t>
  </si>
  <si>
    <t>https://podminky.urs.cz/item/CS_URS_2021_02/784181103</t>
  </si>
  <si>
    <t>((11,7*4)+(8,7*7)+(11,9*8)+(15,9*4)+(14*6)+(9*6)+(7*2)+(16,4*5)+(10,9*10))*4</t>
  </si>
  <si>
    <t>Součet</t>
  </si>
  <si>
    <t>64</t>
  </si>
  <si>
    <t>784221103</t>
  </si>
  <si>
    <t>Dvojnásobné bílé malby ze směsí za sucha dobře otěruvzdorných v místnostech přes 3,80 do 5,00 m</t>
  </si>
  <si>
    <t>-1075909202</t>
  </si>
  <si>
    <t>Malby z malířských směsí otěruvzdorných za sucha dvojnásobné, bílé za sucha otěruvzdorné dobře v místnostech výšky přes 3,80 do 5,00 m</t>
  </si>
  <si>
    <t>https://podminky.urs.cz/item/CS_URS_2021_02/784221103</t>
  </si>
  <si>
    <t>786</t>
  </si>
  <si>
    <t>Dokončovací práce - čalounické úpravy - Dokončovací práce - čalounické úpravy</t>
  </si>
  <si>
    <t>65</t>
  </si>
  <si>
    <t>786624111.R</t>
  </si>
  <si>
    <t>Oprava žaluzie okenní</t>
  </si>
  <si>
    <t>-579721459</t>
  </si>
  <si>
    <t>Montáž zastiňujících žaluzií lamelových do oken zdvojených otevíravých, sklápěcích nebo vyklápěcích dřevěných</t>
  </si>
  <si>
    <t>VRN</t>
  </si>
  <si>
    <t>Vedlejší rozpočtové náklady - Vedlejší rozpočtové náklady</t>
  </si>
  <si>
    <t>VRN3</t>
  </si>
  <si>
    <t>Zařízení staveniště - Zařízení staveniště</t>
  </si>
  <si>
    <t>66</t>
  </si>
  <si>
    <t>030001000</t>
  </si>
  <si>
    <t>Zařízení staveniště</t>
  </si>
  <si>
    <t>…</t>
  </si>
  <si>
    <t>1024</t>
  </si>
  <si>
    <t>2110423246</t>
  </si>
  <si>
    <t>https://podminky.urs.cz/item/CS_URS_2021_02/030001000</t>
  </si>
  <si>
    <t>VRN6</t>
  </si>
  <si>
    <t>Územní vlivy - Územní vlivy</t>
  </si>
  <si>
    <t>67</t>
  </si>
  <si>
    <t>065002000</t>
  </si>
  <si>
    <t>Mimostaveništní doprava materiálů</t>
  </si>
  <si>
    <t>-1827938060</t>
  </si>
  <si>
    <t>https://podminky.urs.cz/item/CS_URS_2021_02/065002000</t>
  </si>
  <si>
    <t>2 - 1NP-stavební část</t>
  </si>
  <si>
    <t xml:space="preserve">    3 - Svislé a kompletní konstrukce</t>
  </si>
  <si>
    <t xml:space="preserve">    771 - Podlahy z dlaždic</t>
  </si>
  <si>
    <t xml:space="preserve">    776 - Podlahy povlakové</t>
  </si>
  <si>
    <t>Svislé a kompletní konstrukce - Svislé a kompletní konstrukce</t>
  </si>
  <si>
    <t>317168011</t>
  </si>
  <si>
    <t>Překlad keramický plochý š 115 mm dl 1000 mm</t>
  </si>
  <si>
    <t>1550268065</t>
  </si>
  <si>
    <t>Překlady keramické ploché osazené do maltového lože, výšky překladu 71 mm šířky 115 mm, délky 1000 mm</t>
  </si>
  <si>
    <t>https://podminky.urs.cz/item/CS_URS_2021_02/317168011</t>
  </si>
  <si>
    <t>317168013</t>
  </si>
  <si>
    <t>Překlad keramický plochý š 115 mm dl 1500 mm</t>
  </si>
  <si>
    <t>1524756336</t>
  </si>
  <si>
    <t>Překlady keramické ploché osazené do maltového lože, výšky překladu 71 mm šířky 115 mm, délky 1500 mm</t>
  </si>
  <si>
    <t>https://podminky.urs.cz/item/CS_URS_2021_02/317168013</t>
  </si>
  <si>
    <t>1941459466</t>
  </si>
  <si>
    <t>-1000079674</t>
  </si>
  <si>
    <t>991044353</t>
  </si>
  <si>
    <t>-584655290</t>
  </si>
  <si>
    <t>642942111</t>
  </si>
  <si>
    <t>Osazování zárubní nebo rámů dveřních kovových do 2,5 m2 na MC</t>
  </si>
  <si>
    <t>868527523</t>
  </si>
  <si>
    <t>Osazování zárubní nebo rámů kovových dveřních lisovaných nebo z úhelníků bez dveřních křídel na cementovou maltu, plochy otvoru do 2,5 m2</t>
  </si>
  <si>
    <t>https://podminky.urs.cz/item/CS_URS_2021_02/642942111</t>
  </si>
  <si>
    <t>1165030428</t>
  </si>
  <si>
    <t>55331491</t>
  </si>
  <si>
    <t>zárubeň jednokřídlá ocelová pro zdění tl stěny 160-200mm rozměru 700/1970, 2100mm</t>
  </si>
  <si>
    <t>229805918</t>
  </si>
  <si>
    <t>https://podminky.urs.cz/item/CS_URS_2021_02/55331491</t>
  </si>
  <si>
    <t>10</t>
  </si>
  <si>
    <t>517509133</t>
  </si>
  <si>
    <t>11</t>
  </si>
  <si>
    <t>-607081603</t>
  </si>
  <si>
    <t>962031133</t>
  </si>
  <si>
    <t>Bourání příček z cihel pálených na MVC tl do 150 mm</t>
  </si>
  <si>
    <t>619716185</t>
  </si>
  <si>
    <t>Bourání příček z cihel, tvárnic nebo příčkovek z cihel pálených, plných nebo dutých na maltu vápennou nebo vápenocementovou, tl. do 150 mm</t>
  </si>
  <si>
    <t>https://podminky.urs.cz/item/CS_URS_2021_02/962031133</t>
  </si>
  <si>
    <t>(2,9+1,4+1,4)*3</t>
  </si>
  <si>
    <t>965043421</t>
  </si>
  <si>
    <t>Bourání podkladů pod dlažby betonových s potěrem nebo teracem tl do 150 mm pl do 1 m2</t>
  </si>
  <si>
    <t>1642406940</t>
  </si>
  <si>
    <t>Bourání mazanin betonových s potěrem nebo teracem tl. do 150 mm, plochy do 1 m2</t>
  </si>
  <si>
    <t>https://podminky.urs.cz/item/CS_URS_2021_02/965043421</t>
  </si>
  <si>
    <t>(1*1*0,3)</t>
  </si>
  <si>
    <t>453736195</t>
  </si>
  <si>
    <t>1173235790</t>
  </si>
  <si>
    <t>0,2*0,4*6</t>
  </si>
  <si>
    <t>-1942877791</t>
  </si>
  <si>
    <t>3+20+20</t>
  </si>
  <si>
    <t>402031042</t>
  </si>
  <si>
    <t>-1647770095</t>
  </si>
  <si>
    <t>1496493784</t>
  </si>
  <si>
    <t>-250089933</t>
  </si>
  <si>
    <t>-486285616</t>
  </si>
  <si>
    <t>859663747</t>
  </si>
  <si>
    <t>-1759094859</t>
  </si>
  <si>
    <t>1781860663</t>
  </si>
  <si>
    <t>1170512229</t>
  </si>
  <si>
    <t>-517682989</t>
  </si>
  <si>
    <t>725121502</t>
  </si>
  <si>
    <t>Pisoárový záchodek keramický bez splachovací nádrže bez odsávání a s otvorem pro ventil</t>
  </si>
  <si>
    <t>-122591461</t>
  </si>
  <si>
    <t>Pisoárové záchodky keramické bez splachovací nádrže urinál bez odsávání s otvorem pro ventil</t>
  </si>
  <si>
    <t>https://podminky.urs.cz/item/CS_URS_2021_02/725121502</t>
  </si>
  <si>
    <t>725122817</t>
  </si>
  <si>
    <t>Demontáž pisoárových stání bez nádrže a jedním záchodkem</t>
  </si>
  <si>
    <t>568204351</t>
  </si>
  <si>
    <t>Demontáž pisoárů bez nádrže s rohovým ventilem s 1 záchodkem</t>
  </si>
  <si>
    <t>https://podminky.urs.cz/item/CS_URS_2021_02/725122817</t>
  </si>
  <si>
    <t>-467628616</t>
  </si>
  <si>
    <t>2142494084</t>
  </si>
  <si>
    <t>725243902</t>
  </si>
  <si>
    <t>Montáž boxu sprchového</t>
  </si>
  <si>
    <t>240460098</t>
  </si>
  <si>
    <t>Sprchové boxy montáž sprchových boxů</t>
  </si>
  <si>
    <t>https://podminky.urs.cz/item/CS_URS_2021_02/725243902</t>
  </si>
  <si>
    <t>55484430</t>
  </si>
  <si>
    <t>kout sprchový dveře jednokřídlé 800mm</t>
  </si>
  <si>
    <t>-2128743785</t>
  </si>
  <si>
    <t>https://podminky.urs.cz/item/CS_URS_2021_02/55484430</t>
  </si>
  <si>
    <t>-1437225735</t>
  </si>
  <si>
    <t>1274427849</t>
  </si>
  <si>
    <t>-2038242589</t>
  </si>
  <si>
    <t>38</t>
  </si>
  <si>
    <t>247659673</t>
  </si>
  <si>
    <t>39</t>
  </si>
  <si>
    <t>1131245555</t>
  </si>
  <si>
    <t>1791262325</t>
  </si>
  <si>
    <t>1485122691</t>
  </si>
  <si>
    <t>-625537130</t>
  </si>
  <si>
    <t>-1591449443</t>
  </si>
  <si>
    <t>1250597791</t>
  </si>
  <si>
    <t>-724750746</t>
  </si>
  <si>
    <t>766660001</t>
  </si>
  <si>
    <t>Montáž dveřních křídel otvíravých jednokřídlových š do 0,8 m do ocelové zárubně</t>
  </si>
  <si>
    <t>2035358177</t>
  </si>
  <si>
    <t>https://podminky.urs.cz/item/CS_URS_2021_02/766660001</t>
  </si>
  <si>
    <t>61161001</t>
  </si>
  <si>
    <t>dveře jednokřídlé voštinové povrch lakovaný plné 700x1970-2100mm včetně kování</t>
  </si>
  <si>
    <t>-575109533</t>
  </si>
  <si>
    <t>dveře jednokřídlé voštinové povrch lakovaný plné 700x1970-2100mm</t>
  </si>
  <si>
    <t>https://podminky.urs.cz/item/CS_URS_2021_02/61161001</t>
  </si>
  <si>
    <t>-841259417</t>
  </si>
  <si>
    <t>1644896953</t>
  </si>
  <si>
    <t>-49997648</t>
  </si>
  <si>
    <t>493538636</t>
  </si>
  <si>
    <t>114473513</t>
  </si>
  <si>
    <t>771</t>
  </si>
  <si>
    <t>Podlahy z dlaždic - Podlahy z dlaždic</t>
  </si>
  <si>
    <t>771573113</t>
  </si>
  <si>
    <t>Montáž podlah keramických hladkých lepených standardním lepidlem přes 9 do 12 ks/m2</t>
  </si>
  <si>
    <t>-473088878</t>
  </si>
  <si>
    <t>Montáž podlah z dlaždic keramických lepených standardním lepidlem hladkých přes 9 do 12 ks/m2</t>
  </si>
  <si>
    <t>https://podminky.urs.cz/item/CS_URS_2021_02/771573113</t>
  </si>
  <si>
    <t>(1,7*1)</t>
  </si>
  <si>
    <t>59761409</t>
  </si>
  <si>
    <t>dlažba keramická slinutá protiskluzná do interiéru i exteriéru pro vysoké mechanické namáhání přes 9 do 12ks/m2</t>
  </si>
  <si>
    <t>1499515602</t>
  </si>
  <si>
    <t>https://podminky.urs.cz/item/CS_URS_2021_02/59761409</t>
  </si>
  <si>
    <t>1,7*1,1 'Přepočtené koeficientem množství</t>
  </si>
  <si>
    <t>771573810</t>
  </si>
  <si>
    <t>Demontáž podlah z dlaždic keramických lepených</t>
  </si>
  <si>
    <t>-1586020451</t>
  </si>
  <si>
    <t>https://podminky.urs.cz/item/CS_URS_2021_02/771573810</t>
  </si>
  <si>
    <t>771591112</t>
  </si>
  <si>
    <t>Izolace pod dlažbu nátěrem nebo stěrkou ve dvou vrstvách</t>
  </si>
  <si>
    <t>-1559311597</t>
  </si>
  <si>
    <t>Izolace podlahy pod dlažbu nátěrem nebo stěrkou ve dvou vrstvách</t>
  </si>
  <si>
    <t>https://podminky.urs.cz/item/CS_URS_2021_02/771591112</t>
  </si>
  <si>
    <t>998771101</t>
  </si>
  <si>
    <t>Přesun hmot tonážní pro podlahy z dlaždic v objektech v do 6 m</t>
  </si>
  <si>
    <t>-1356025109</t>
  </si>
  <si>
    <t>Přesun hmot pro podlahy z dlaždic stanovený z hmotnosti přesunovaného materiálu vodorovná dopravní vzdálenost do 50 m v objektech výšky do 6 m</t>
  </si>
  <si>
    <t>https://podminky.urs.cz/item/CS_URS_2021_02/998771101</t>
  </si>
  <si>
    <t>998771181</t>
  </si>
  <si>
    <t>Příplatek k přesunu hmot tonážní 771 prováděný bez použití mechanizace</t>
  </si>
  <si>
    <t>-492956192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</si>
  <si>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</si>
  <si>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https://podminky.urs.cz/item/CS_URS_2021_02/998771181</t>
  </si>
  <si>
    <t>776</t>
  </si>
  <si>
    <t>Podlahy povlakové - Podlahy povlakové</t>
  </si>
  <si>
    <t>776121112</t>
  </si>
  <si>
    <t>Vodou ředitelná penetrace savého podkladu povlakových podlah</t>
  </si>
  <si>
    <t>818968897</t>
  </si>
  <si>
    <t>Příprava podkladu penetrace vodou ředitelná podlah</t>
  </si>
  <si>
    <t>https://podminky.urs.cz/item/CS_URS_2021_02/776121112</t>
  </si>
  <si>
    <t>776141111</t>
  </si>
  <si>
    <t>Vyrovnání podkladu povlakových podlah stěrkou pevnosti 20 MPa tl do 3 mm</t>
  </si>
  <si>
    <t>294875305</t>
  </si>
  <si>
    <t>Příprava podkladu vyrovnání samonivelační stěrkou podlah min.pevnosti 20 MPa, tloušťky do 3 mm</t>
  </si>
  <si>
    <t>https://podminky.urs.cz/item/CS_URS_2021_02/776141111</t>
  </si>
  <si>
    <t>776201811</t>
  </si>
  <si>
    <t>Demontáž lepených povlakových podlah bez podložky ručně</t>
  </si>
  <si>
    <t>1724058629</t>
  </si>
  <si>
    <t>Demontáž povlakových podlahovin lepených ručně bez podložky</t>
  </si>
  <si>
    <t>https://podminky.urs.cz/item/CS_URS_2021_02/776201811</t>
  </si>
  <si>
    <t>776411111</t>
  </si>
  <si>
    <t>Montáž obvodových soklíků výšky do 80 mm</t>
  </si>
  <si>
    <t>m</t>
  </si>
  <si>
    <t>684572970</t>
  </si>
  <si>
    <t>Montáž soklíků lepením obvodových, výšky do 80 mm</t>
  </si>
  <si>
    <t>https://podminky.urs.cz/item/CS_URS_2021_02/776411111</t>
  </si>
  <si>
    <t>7,2+7,2+5,6+5,6</t>
  </si>
  <si>
    <t>28411009</t>
  </si>
  <si>
    <t>lišta soklová PVC 18x80mm</t>
  </si>
  <si>
    <t>-1958245016</t>
  </si>
  <si>
    <t>https://podminky.urs.cz/item/CS_URS_2021_02/28411009</t>
  </si>
  <si>
    <t>25,6*1,02 'Přepočtené koeficientem množství</t>
  </si>
  <si>
    <t>998776101</t>
  </si>
  <si>
    <t>Přesun hmot tonážní pro podlahy povlakové v objektech v do 6 m</t>
  </si>
  <si>
    <t>-1615857020</t>
  </si>
  <si>
    <t>Přesun hmot pro podlahy povlakové stanovený z hmotnosti přesunovaného materiálu vodorovná dopravní vzdálenost do 50 m v objektech výšky do 6 m</t>
  </si>
  <si>
    <t>https://podminky.urs.cz/item/CS_URS_2021_02/998776101</t>
  </si>
  <si>
    <t>998776181</t>
  </si>
  <si>
    <t>Příplatek k přesunu hmot tonážní 776 prováděný bez použití mechanizace</t>
  </si>
  <si>
    <t>-962139397</t>
  </si>
  <si>
    <t>Přesun hmot pro podlahy povlakové stanovený z hmotnosti přesunovaného materiálu Příplatek k cenám za přesun prováděný bez použití mechanizace pro jakoukoliv výšku objektu</t>
  </si>
  <si>
    <t>https://podminky.urs.cz/item/CS_URS_2021_02/998776181</t>
  </si>
  <si>
    <t>68</t>
  </si>
  <si>
    <t>742733341</t>
  </si>
  <si>
    <t>69</t>
  </si>
  <si>
    <t>1680893677</t>
  </si>
  <si>
    <t>70</t>
  </si>
  <si>
    <t>165626082</t>
  </si>
  <si>
    <t>71</t>
  </si>
  <si>
    <t>520425700</t>
  </si>
  <si>
    <t>43*1,1 'Přepočtené koeficientem množství</t>
  </si>
  <si>
    <t>72</t>
  </si>
  <si>
    <t>781493511</t>
  </si>
  <si>
    <t>Plastové profily ukončovací lepené standardním lepidlem</t>
  </si>
  <si>
    <t>463057070</t>
  </si>
  <si>
    <t>Obklad - dokončující práce profily ukončovací lepené standardním lepidlem ukončovací</t>
  </si>
  <si>
    <t>https://podminky.urs.cz/item/CS_URS_2021_02/781493511</t>
  </si>
  <si>
    <t>73</t>
  </si>
  <si>
    <t>1348067293</t>
  </si>
  <si>
    <t>74</t>
  </si>
  <si>
    <t>-856444628</t>
  </si>
  <si>
    <t>75</t>
  </si>
  <si>
    <t>1248554609</t>
  </si>
  <si>
    <t>76</t>
  </si>
  <si>
    <t>2083190482</t>
  </si>
  <si>
    <t>77</t>
  </si>
  <si>
    <t>101128803</t>
  </si>
  <si>
    <t>78</t>
  </si>
  <si>
    <t>-1269946234</t>
  </si>
  <si>
    <t>79</t>
  </si>
  <si>
    <t>-1648046524</t>
  </si>
  <si>
    <t>80</t>
  </si>
  <si>
    <t>-605280114</t>
  </si>
  <si>
    <t>81</t>
  </si>
  <si>
    <t>1626245215</t>
  </si>
  <si>
    <t>82</t>
  </si>
  <si>
    <t>-32907418</t>
  </si>
  <si>
    <t>83</t>
  </si>
  <si>
    <t>784221141</t>
  </si>
  <si>
    <t>Příplatek k cenám 2x maleb za sucha otěruvzdorných za barevnou malbu tónovanou tónovacími přípravky</t>
  </si>
  <si>
    <t>21144480</t>
  </si>
  <si>
    <t>Malby z malířských směsí otěruvzdorných za sucha Příplatek k cenám dvojnásobných maleb za provádění barevné malby tónované tónovacími přípravky</t>
  </si>
  <si>
    <t>https://podminky.urs.cz/item/CS_URS_2021_02/784221141</t>
  </si>
  <si>
    <t>((7*4)+(4,6*10)+(29*2)+(13,8*11)+(6,5*18)+(22*2)+(18,7*2)+(14*2)+(6,9*10))*4</t>
  </si>
  <si>
    <t>84</t>
  </si>
  <si>
    <t>-1133124743</t>
  </si>
  <si>
    <t>85</t>
  </si>
  <si>
    <t>-832475333</t>
  </si>
  <si>
    <t>86</t>
  </si>
  <si>
    <t>-455994118</t>
  </si>
  <si>
    <t>3 - 2NP-stavební část</t>
  </si>
  <si>
    <t>1994167049</t>
  </si>
  <si>
    <t>-1295826615</t>
  </si>
  <si>
    <t>201472445</t>
  </si>
  <si>
    <t>-1703123478</t>
  </si>
  <si>
    <t>292411575</t>
  </si>
  <si>
    <t>-1968782574</t>
  </si>
  <si>
    <t>-1176990493</t>
  </si>
  <si>
    <t>171375196</t>
  </si>
  <si>
    <t>846109711</t>
  </si>
  <si>
    <t>1097990856</t>
  </si>
  <si>
    <t>-1966834132</t>
  </si>
  <si>
    <t>-8774483</t>
  </si>
  <si>
    <t>(1,4+1,4)*2,5</t>
  </si>
  <si>
    <t>-1023721796</t>
  </si>
  <si>
    <t>1203748335</t>
  </si>
  <si>
    <t>1880816942</t>
  </si>
  <si>
    <t>-924174213</t>
  </si>
  <si>
    <t>777663051</t>
  </si>
  <si>
    <t>-38291717</t>
  </si>
  <si>
    <t>-462381627</t>
  </si>
  <si>
    <t>-2040555299</t>
  </si>
  <si>
    <t>553016797</t>
  </si>
  <si>
    <t>-856466384</t>
  </si>
  <si>
    <t>-787595891</t>
  </si>
  <si>
    <t>2056003782</t>
  </si>
  <si>
    <t>-106011969</t>
  </si>
  <si>
    <t>-768175903</t>
  </si>
  <si>
    <t>-691326308</t>
  </si>
  <si>
    <t>-1499207408</t>
  </si>
  <si>
    <t>461767482</t>
  </si>
  <si>
    <t>-1002529696</t>
  </si>
  <si>
    <t>660595772</t>
  </si>
  <si>
    <t>-2014322862</t>
  </si>
  <si>
    <t>2108633838</t>
  </si>
  <si>
    <t>725831313</t>
  </si>
  <si>
    <t>Baterie vanová nástěnná páková s příslušenstvím a pohyblivým držákem</t>
  </si>
  <si>
    <t>1589796474</t>
  </si>
  <si>
    <t>Baterie vanové nástěnné pákové s příslušenstvím a pohyblivým držákem</t>
  </si>
  <si>
    <t>https://podminky.urs.cz/item/CS_URS_2021_02/725831313</t>
  </si>
  <si>
    <t>-1791574181</t>
  </si>
  <si>
    <t>998725102</t>
  </si>
  <si>
    <t>Přesun hmot tonážní pro zařizovací předměty v objektech v přes 6 do 12 m</t>
  </si>
  <si>
    <t>1268532203</t>
  </si>
  <si>
    <t>Přesun hmot pro zařizovací předměty stanovený z hmotnosti přesunovaného materiálu vodorovná dopravní vzdálenost do 50 m v objektech výšky přes 6 do 12 m</t>
  </si>
  <si>
    <t>https://podminky.urs.cz/item/CS_URS_2021_02/998725102</t>
  </si>
  <si>
    <t>-1680059775</t>
  </si>
  <si>
    <t>-251006322</t>
  </si>
  <si>
    <t>-1061210927</t>
  </si>
  <si>
    <t>-956075019</t>
  </si>
  <si>
    <t>1434395378</t>
  </si>
  <si>
    <t>741313813</t>
  </si>
  <si>
    <t>Demontáž spínačů nástěnných normálních do 10 A šroubových se zachováním funkčnosti do 2 svorek</t>
  </si>
  <si>
    <t>797190057</t>
  </si>
  <si>
    <t>Demontáž spínačů se zachováním funkčnosti nástěnných, pro prostředí normální do 10 A šroubové připojení do 2 svorek</t>
  </si>
  <si>
    <t>https://podminky.urs.cz/item/CS_URS_2021_02/741313813</t>
  </si>
  <si>
    <t>741316823</t>
  </si>
  <si>
    <t>Demontáž zásuvek domovních normální prostředí do 16A zapuštěných šroubových se zachováním funkčnosti 2P+PE</t>
  </si>
  <si>
    <t>-1995021662</t>
  </si>
  <si>
    <t>Demontáž zásuvek se zachováním funkčnosti domovních polozapuštěných nebo zapuštěných, pro prostředí normální do 16 A, připojení šroubové 2P+PE</t>
  </si>
  <si>
    <t>https://podminky.urs.cz/item/CS_URS_2021_02/741316823</t>
  </si>
  <si>
    <t>751777385</t>
  </si>
  <si>
    <t>-70459504</t>
  </si>
  <si>
    <t>61161002</t>
  </si>
  <si>
    <t>dveře jednokřídlé voštinové povrch lakovaný plné 800x1970-2100mm včetně kování</t>
  </si>
  <si>
    <t>169469306</t>
  </si>
  <si>
    <t>dveře jednokřídlé voštinové povrch lakovaný plné 800x1970-2100mm</t>
  </si>
  <si>
    <t>https://podminky.urs.cz/item/CS_URS_2021_02/61161002</t>
  </si>
  <si>
    <t>-390176211</t>
  </si>
  <si>
    <t>741241932</t>
  </si>
  <si>
    <t>818032972</t>
  </si>
  <si>
    <t>-1817838994</t>
  </si>
  <si>
    <t>-1063886878</t>
  </si>
  <si>
    <t>998766102</t>
  </si>
  <si>
    <t>Přesun hmot tonážní pro kce truhlářské v objektech v přes 6 do 12 m</t>
  </si>
  <si>
    <t>-1372197550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</si>
  <si>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</si>
  <si>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</si>
  <si>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998766181</t>
  </si>
  <si>
    <t>Příplatek k přesunu hmot tonážní 766 prováděný bez použití mechanizace</t>
  </si>
  <si>
    <t>-1523274888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</si>
  <si>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</si>
  <si>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</si>
  <si>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-1302819800</t>
  </si>
  <si>
    <t>776141112</t>
  </si>
  <si>
    <t>Vyrovnání podkladu povlakových podlah stěrkou pevnosti 20 MPa tl přes 3 do 5 mm</t>
  </si>
  <si>
    <t>103333647</t>
  </si>
  <si>
    <t>Příprava podkladu vyrovnání samonivelační stěrkou podlah min.pevnosti 20 MPa, tloušťky přes 3 do 5 mm</t>
  </si>
  <si>
    <t>https://podminky.urs.cz/item/CS_URS_2021_02/776141112</t>
  </si>
  <si>
    <t>1448827230</t>
  </si>
  <si>
    <t>776221111</t>
  </si>
  <si>
    <t>Lepení pásů z PVC standardním lepidlem</t>
  </si>
  <si>
    <t>140077000</t>
  </si>
  <si>
    <t>Montáž podlahovin z PVC lepením standardním lepidlem z pásů standardních</t>
  </si>
  <si>
    <t>https://podminky.urs.cz/item/CS_URS_2021_02/776221111</t>
  </si>
  <si>
    <t>28412245</t>
  </si>
  <si>
    <t>krytina podlahová heterogenní š 1,5m tl 2mm</t>
  </si>
  <si>
    <t>-1567110673</t>
  </si>
  <si>
    <t>https://podminky.urs.cz/item/CS_URS_2021_02/28412245</t>
  </si>
  <si>
    <t>2*1,1 'Přepočtené koeficientem množství</t>
  </si>
  <si>
    <t>998776102</t>
  </si>
  <si>
    <t>Přesun hmot tonážní pro podlahy povlakové v objektech v přes 6 do 12 m</t>
  </si>
  <si>
    <t>1284827033</t>
  </si>
  <si>
    <t>Přesun hmot pro podlahy povlakové stanovený z hmotnosti přesunovaného materiálu vodorovná dopravní vzdálenost do 50 m v objektech výšky přes 6 do 12 m</t>
  </si>
  <si>
    <t>https://podminky.urs.cz/item/CS_URS_2021_02/998776102</t>
  </si>
  <si>
    <t>-1149948231</t>
  </si>
  <si>
    <t>2064364531</t>
  </si>
  <si>
    <t>-548225631</t>
  </si>
  <si>
    <t>984552493</t>
  </si>
  <si>
    <t>-416200898</t>
  </si>
  <si>
    <t>20*1,1 'Přepočtené koeficientem množství</t>
  </si>
  <si>
    <t>-922604913</t>
  </si>
  <si>
    <t>998781102</t>
  </si>
  <si>
    <t>Přesun hmot tonážní pro obklady keramické v objektech v přes 6 do 12 m</t>
  </si>
  <si>
    <t>1859030152</t>
  </si>
  <si>
    <t>Přesun hmot pro obklady keramické stanovený z hmotnosti přesunovaného materiálu vodorovná dopravní vzdálenost do 50 m v objektech výšky přes 6 do 12 m</t>
  </si>
  <si>
    <t>https://podminky.urs.cz/item/CS_URS_2021_02/998781102</t>
  </si>
  <si>
    <t>-1123963347</t>
  </si>
  <si>
    <t>-1193138761</t>
  </si>
  <si>
    <t>-2005559287</t>
  </si>
  <si>
    <t>-521505689</t>
  </si>
  <si>
    <t>-212183958</t>
  </si>
  <si>
    <t>797331815</t>
  </si>
  <si>
    <t>-380446877</t>
  </si>
  <si>
    <t>814180634</t>
  </si>
  <si>
    <t>-195134995</t>
  </si>
  <si>
    <t>-1703539728</t>
  </si>
  <si>
    <t>-733763122</t>
  </si>
  <si>
    <t>-1235370056</t>
  </si>
  <si>
    <t>-532918854</t>
  </si>
  <si>
    <t>4 - 3NP-stavební část</t>
  </si>
  <si>
    <t>DPH 21%</t>
  </si>
  <si>
    <t>611321141</t>
  </si>
  <si>
    <t>Vápenocementová omítka štuková dvouvrstvá vnitřních stropů rovných nanášená ručně</t>
  </si>
  <si>
    <t>483896600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</si>
  <si>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</si>
  <si>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https://podminky.urs.cz/item/CS_URS_2021_02/611321141</t>
  </si>
  <si>
    <t>-46261569</t>
  </si>
  <si>
    <t>231,46*0,1</t>
  </si>
  <si>
    <t>1154428797</t>
  </si>
  <si>
    <t>594,8*0,1</t>
  </si>
  <si>
    <t>-2091299247</t>
  </si>
  <si>
    <t>14,2*16,3</t>
  </si>
  <si>
    <t>856565553</t>
  </si>
  <si>
    <t>231,46</t>
  </si>
  <si>
    <t>1462394039</t>
  </si>
  <si>
    <t>-338509137</t>
  </si>
  <si>
    <t>-835844636</t>
  </si>
  <si>
    <t>912434605</t>
  </si>
  <si>
    <t>332661314</t>
  </si>
  <si>
    <t>22928162</t>
  </si>
  <si>
    <t>-195222374</t>
  </si>
  <si>
    <t>1900604031</t>
  </si>
  <si>
    <t>1349063373</t>
  </si>
  <si>
    <t>-2124503463</t>
  </si>
  <si>
    <t>-1741640165</t>
  </si>
  <si>
    <t>-163319952</t>
  </si>
  <si>
    <t>-90799403</t>
  </si>
  <si>
    <t>623009376</t>
  </si>
  <si>
    <t>-542360653</t>
  </si>
  <si>
    <t>-1241589874</t>
  </si>
  <si>
    <t>1750444653</t>
  </si>
  <si>
    <t>-1528889734</t>
  </si>
  <si>
    <t>-1213715840</t>
  </si>
  <si>
    <t>-1026783694</t>
  </si>
  <si>
    <t>1115626954</t>
  </si>
  <si>
    <t>766812820</t>
  </si>
  <si>
    <t>Demontáž kuchyňských linek dřevěných nebo kovových dl do 1,5 m</t>
  </si>
  <si>
    <t>-164813875</t>
  </si>
  <si>
    <t>Demontáž kuchyňských linek dřevěných nebo kovových včetně skříněk uchycených na stěně, délky do 1500 mm</t>
  </si>
  <si>
    <t>https://podminky.urs.cz/item/CS_URS_2021_02/766812820</t>
  </si>
  <si>
    <t>2147271103</t>
  </si>
  <si>
    <t>-2024682658</t>
  </si>
  <si>
    <t>1260438238</t>
  </si>
  <si>
    <t>826,26*0,05</t>
  </si>
  <si>
    <t>1271980441</t>
  </si>
  <si>
    <t>-1077659693</t>
  </si>
  <si>
    <t>6112743</t>
  </si>
  <si>
    <t>1065215925</t>
  </si>
  <si>
    <t>((4,2+4,2+5,8+5,8)+(14,6*4)+(6,7*5)+(9,2*4))*4</t>
  </si>
  <si>
    <t>-1488974811</t>
  </si>
  <si>
    <t>498373782</t>
  </si>
  <si>
    <t>-134659064</t>
  </si>
  <si>
    <t>-1242204425</t>
  </si>
  <si>
    <t>2029740559</t>
  </si>
  <si>
    <t>2 - Elektro</t>
  </si>
  <si>
    <t>1 - 1PP-položky</t>
  </si>
  <si>
    <t>D1 - Elektromateriál</t>
  </si>
  <si>
    <t>D2 - Silnoproud</t>
  </si>
  <si>
    <t>D4 - Rozvaděče</t>
  </si>
  <si>
    <t>D5 - Elektromontáže</t>
  </si>
  <si>
    <t>D6 - Práce v HZS</t>
  </si>
  <si>
    <t>D7 - Výchozí revize</t>
  </si>
  <si>
    <t>D1</t>
  </si>
  <si>
    <t>Elektromateriál - Elektromateriál</t>
  </si>
  <si>
    <t>D2</t>
  </si>
  <si>
    <t>Silnoproud - Silnoproud</t>
  </si>
  <si>
    <t>Pol1</t>
  </si>
  <si>
    <t>Lišta instalační LHD 40*20 HD</t>
  </si>
  <si>
    <t>Pol2</t>
  </si>
  <si>
    <t xml:space="preserve">CXKH-R-J  5*6</t>
  </si>
  <si>
    <t>CXKH-R-J 5*6</t>
  </si>
  <si>
    <t>Pol3</t>
  </si>
  <si>
    <t xml:space="preserve">CXKH-R-J  3* 2.5</t>
  </si>
  <si>
    <t>CXKH-R-J 3* 2.5</t>
  </si>
  <si>
    <t>Pol4</t>
  </si>
  <si>
    <t>Vodič HO7V-U 6 Zz</t>
  </si>
  <si>
    <t>Pol5</t>
  </si>
  <si>
    <t>Krabice přístrojová KP 64/LD HF_HA</t>
  </si>
  <si>
    <t>Pol6</t>
  </si>
  <si>
    <t>Vypínač servisní 20A</t>
  </si>
  <si>
    <t>Pol7</t>
  </si>
  <si>
    <t>Zásuvka vestavná 1*230V/16A</t>
  </si>
  <si>
    <t>D4</t>
  </si>
  <si>
    <t>Rozvaděče - Rozvaděče</t>
  </si>
  <si>
    <t>Pol10</t>
  </si>
  <si>
    <t>Rozvodnice nástěnná, 1x12 modulů</t>
  </si>
  <si>
    <t>Pol11</t>
  </si>
  <si>
    <t>Vypínač 3P/40A</t>
  </si>
  <si>
    <t>Pol12</t>
  </si>
  <si>
    <t>Jistič s proudovým chráničem B16-003/AC</t>
  </si>
  <si>
    <t>Pol13</t>
  </si>
  <si>
    <t>Jistič C16/1</t>
  </si>
  <si>
    <t>Pol14</t>
  </si>
  <si>
    <t>Svorka WK2,5</t>
  </si>
  <si>
    <t>Pol15</t>
  </si>
  <si>
    <t>Svorka WK2,5PE</t>
  </si>
  <si>
    <t>D5</t>
  </si>
  <si>
    <t>Elektromontáže - Elektromontáže</t>
  </si>
  <si>
    <t>210 010102</t>
  </si>
  <si>
    <t>Lišta elektroinst. z PH, pevná vč. spojek, ohybů, rohůL40</t>
  </si>
  <si>
    <t>210 810053</t>
  </si>
  <si>
    <t>CYKY-CYKYm 750V do 4*10 pevně uložený</t>
  </si>
  <si>
    <t>210 810046</t>
  </si>
  <si>
    <t>CYKY-CYKYm 750V do 3*2.5 pevně uložený</t>
  </si>
  <si>
    <t>210 800547</t>
  </si>
  <si>
    <t>CY 6 pevně uložený</t>
  </si>
  <si>
    <t>210 010301</t>
  </si>
  <si>
    <t>Krabice přístrojová bez zapojení</t>
  </si>
  <si>
    <t>210 110006</t>
  </si>
  <si>
    <t>Spínač trojpólový 16, 25 A - řazení 3</t>
  </si>
  <si>
    <t>210 111021</t>
  </si>
  <si>
    <t>Domovní zásuvka polozapuštěná 16A 230V</t>
  </si>
  <si>
    <t>210 190001</t>
  </si>
  <si>
    <t>Montáž oceloplechových rozvodnic do váhy 20 kg</t>
  </si>
  <si>
    <t>E-2000-1</t>
  </si>
  <si>
    <t>Jistič jednopólový a trojpólový IJV, IJM</t>
  </si>
  <si>
    <t>P-0250-2</t>
  </si>
  <si>
    <t>Svorky a svorkovnice zapojené</t>
  </si>
  <si>
    <t>D6</t>
  </si>
  <si>
    <t>Práce v HZS - Práce v HZS</t>
  </si>
  <si>
    <t>Pol16</t>
  </si>
  <si>
    <t>Napojení na svájící instalaci</t>
  </si>
  <si>
    <t>hod</t>
  </si>
  <si>
    <t>D7</t>
  </si>
  <si>
    <t>Výchozí revize - Výchozí revize</t>
  </si>
  <si>
    <t>Pol17</t>
  </si>
  <si>
    <t>Výchozí revize</t>
  </si>
  <si>
    <t>Pol18</t>
  </si>
  <si>
    <t>Typové zkoušky rozvaděče</t>
  </si>
  <si>
    <t>090001000.R</t>
  </si>
  <si>
    <t>Ztížené výrobní podmínky</t>
  </si>
  <si>
    <t>%</t>
  </si>
  <si>
    <t>-363095283</t>
  </si>
  <si>
    <t>Ostatní náklady</t>
  </si>
  <si>
    <t>090001000.R1</t>
  </si>
  <si>
    <t>Přidružené pracovní výkony</t>
  </si>
  <si>
    <t>-243788660</t>
  </si>
  <si>
    <t>090001000.R2</t>
  </si>
  <si>
    <t>Drobný materiál</t>
  </si>
  <si>
    <t>213200884</t>
  </si>
  <si>
    <t>090001000.R3</t>
  </si>
  <si>
    <t>Provoz investora</t>
  </si>
  <si>
    <t>1939471546</t>
  </si>
  <si>
    <t>090001000.R4</t>
  </si>
  <si>
    <t>Kompletační činnost</t>
  </si>
  <si>
    <t>-465278921</t>
  </si>
  <si>
    <t>090001000.R5</t>
  </si>
  <si>
    <t>Rezerva rozpočtu</t>
  </si>
  <si>
    <t>-1212682781</t>
  </si>
  <si>
    <t>2 - 1NP-položky</t>
  </si>
  <si>
    <t>Pol19</t>
  </si>
  <si>
    <t>Lišta instalační EKE 140*60 HD</t>
  </si>
  <si>
    <t>Pol20</t>
  </si>
  <si>
    <t>Parapetní kanál PK 110X70 D_HD</t>
  </si>
  <si>
    <t>Pol21</t>
  </si>
  <si>
    <t xml:space="preserve">CXKH-R-J  5*10</t>
  </si>
  <si>
    <t>CXKH-R-J 5*10</t>
  </si>
  <si>
    <t>Pol22</t>
  </si>
  <si>
    <t xml:space="preserve">CXKH-R-J  3* 1.5</t>
  </si>
  <si>
    <t>CXKH-R-J 3* 1.5</t>
  </si>
  <si>
    <t>Pol23</t>
  </si>
  <si>
    <t>Krabice do par. žlabu KP PK</t>
  </si>
  <si>
    <t>Pol24</t>
  </si>
  <si>
    <t>Krabice univerzální KU 64/LD HF_HA</t>
  </si>
  <si>
    <t>Pol25</t>
  </si>
  <si>
    <t>WAGO 222-415 krab.svorka třívodič.2,5</t>
  </si>
  <si>
    <t>Pol26</t>
  </si>
  <si>
    <t>Vypínač osvětlení Č.1</t>
  </si>
  <si>
    <t>Pol27</t>
  </si>
  <si>
    <t>Zásuvka vestavná 1*230V/16A SPD T3, zvuková sig.</t>
  </si>
  <si>
    <t>B</t>
  </si>
  <si>
    <t>LED svítidlo přisazené, ESO2000RSKO, 20W, 2200Lm</t>
  </si>
  <si>
    <t>LED</t>
  </si>
  <si>
    <t>LED svítidlo výklopné GANYS 15W, bílá 4100K, 1200Lm</t>
  </si>
  <si>
    <t>NP1</t>
  </si>
  <si>
    <t>LED svítidlo nouzové s piktogramem 3W, 1h</t>
  </si>
  <si>
    <t>Pol1.1</t>
  </si>
  <si>
    <t>Lišta instalační LHD 60*40 HD</t>
  </si>
  <si>
    <t>1694690766</t>
  </si>
  <si>
    <t>VCEOY 75-5,6</t>
  </si>
  <si>
    <t>2082044379</t>
  </si>
  <si>
    <t>Pol3.1</t>
  </si>
  <si>
    <t>-1896039010</t>
  </si>
  <si>
    <t>Pol4.1</t>
  </si>
  <si>
    <t>5011-A3303 zásuvka TV+SAT komplet</t>
  </si>
  <si>
    <t>1131391567</t>
  </si>
  <si>
    <t>Rozvaděč WST 500x400x155mm</t>
  </si>
  <si>
    <t>-1926163837</t>
  </si>
  <si>
    <t>Domovní zesilovač IKUSI NBS 804-C48</t>
  </si>
  <si>
    <t>-261057235</t>
  </si>
  <si>
    <t>Pol7.1</t>
  </si>
  <si>
    <t>Rozbočovač SAT FVS8 8x</t>
  </si>
  <si>
    <t>-1944644838</t>
  </si>
  <si>
    <t>Pol39</t>
  </si>
  <si>
    <t>Oceloplechová nástěnná rozvodnice 5x24</t>
  </si>
  <si>
    <t>Pol40</t>
  </si>
  <si>
    <t>Svodič přepětí B+C TNS 275/25kA</t>
  </si>
  <si>
    <t>Pol41</t>
  </si>
  <si>
    <t>Jistič s proudovým chráničem B10-003/AC</t>
  </si>
  <si>
    <t>210 010106</t>
  </si>
  <si>
    <t>Lišta elektroinst. z PH, pevná vč. spojek, ohybů, rohů L80</t>
  </si>
  <si>
    <t>210 020352</t>
  </si>
  <si>
    <t xml:space="preserve">Kabel.žlab ze sklolaminátu  100 x 100 mm vč. víka</t>
  </si>
  <si>
    <t>Kabel.žlab ze sklolaminátu 100 x 100 mm vč. víka</t>
  </si>
  <si>
    <t>210 810045</t>
  </si>
  <si>
    <t>CYKY-CYKYm 750V do 3*1.5 pevně uložený</t>
  </si>
  <si>
    <t>88</t>
  </si>
  <si>
    <t>90</t>
  </si>
  <si>
    <t>210 010321</t>
  </si>
  <si>
    <t>Krabice odbočná s víčkem, svorkovnicí vč. Zapojení</t>
  </si>
  <si>
    <t>92</t>
  </si>
  <si>
    <t>210 110001</t>
  </si>
  <si>
    <t>Spínač - řazení 1/2</t>
  </si>
  <si>
    <t>94</t>
  </si>
  <si>
    <t>96</t>
  </si>
  <si>
    <t>210 201020</t>
  </si>
  <si>
    <t>Svítidla zářivková montáž</t>
  </si>
  <si>
    <t>98</t>
  </si>
  <si>
    <t>210200043</t>
  </si>
  <si>
    <t>Svítidla žárovková nouzové</t>
  </si>
  <si>
    <t>100</t>
  </si>
  <si>
    <t>Pol8</t>
  </si>
  <si>
    <t>Kabel UTP CAT.6a</t>
  </si>
  <si>
    <t>-1255421791</t>
  </si>
  <si>
    <t>Pol9</t>
  </si>
  <si>
    <t>Zásuvka datová 2*RJ45</t>
  </si>
  <si>
    <t>-508701782</t>
  </si>
  <si>
    <t>-524599240</t>
  </si>
  <si>
    <t>Pol11.1</t>
  </si>
  <si>
    <t>Montáž účastnické zásuvky TV, DATA</t>
  </si>
  <si>
    <t>-182634017</t>
  </si>
  <si>
    <t>Pol12.1</t>
  </si>
  <si>
    <t>Montáž a zapojení STA skříně</t>
  </si>
  <si>
    <t>-1666094158</t>
  </si>
  <si>
    <t>Závěrečné měření rozvodů TV, DATA</t>
  </si>
  <si>
    <t>387821451</t>
  </si>
  <si>
    <t>210 190003</t>
  </si>
  <si>
    <t>Montáž oceloplechových rozvodnic 100 kg</t>
  </si>
  <si>
    <t>118</t>
  </si>
  <si>
    <t>I-6703-1</t>
  </si>
  <si>
    <t>Svodiče přepětí</t>
  </si>
  <si>
    <t>120</t>
  </si>
  <si>
    <t>122</t>
  </si>
  <si>
    <t>124</t>
  </si>
  <si>
    <t>126</t>
  </si>
  <si>
    <t>128</t>
  </si>
  <si>
    <t>130</t>
  </si>
  <si>
    <t>090001000.R.1</t>
  </si>
  <si>
    <t>kpl.</t>
  </si>
  <si>
    <t>-1285744298</t>
  </si>
  <si>
    <t>090001000.R1.1</t>
  </si>
  <si>
    <t>1212865498</t>
  </si>
  <si>
    <t>090001000.R2.1</t>
  </si>
  <si>
    <t>-2065454943</t>
  </si>
  <si>
    <t>090001000.R3.1</t>
  </si>
  <si>
    <t>-809249302</t>
  </si>
  <si>
    <t>090001000.R4.1</t>
  </si>
  <si>
    <t>Ostatní náklady, PD skut. provedení</t>
  </si>
  <si>
    <t>-1847798311</t>
  </si>
  <si>
    <t>3 - 2NP-položky</t>
  </si>
  <si>
    <t>-1443637347</t>
  </si>
  <si>
    <t>-1609111880</t>
  </si>
  <si>
    <t>-15352590</t>
  </si>
  <si>
    <t>-1794355175</t>
  </si>
  <si>
    <t>17066273</t>
  </si>
  <si>
    <t>401233660</t>
  </si>
  <si>
    <t>1676251965</t>
  </si>
  <si>
    <t>-328400998</t>
  </si>
  <si>
    <t>954771058</t>
  </si>
  <si>
    <t>2029154749</t>
  </si>
  <si>
    <t>441897254</t>
  </si>
  <si>
    <t>-407788251</t>
  </si>
  <si>
    <t>114</t>
  </si>
  <si>
    <t>116</t>
  </si>
  <si>
    <t>557217121</t>
  </si>
  <si>
    <t>-1140121441</t>
  </si>
  <si>
    <t>-1257903028</t>
  </si>
  <si>
    <t>872061866</t>
  </si>
  <si>
    <t>-471042534</t>
  </si>
  <si>
    <t>4 - 3NP-položky</t>
  </si>
  <si>
    <t>A</t>
  </si>
  <si>
    <t>LED svítidlo přisazené, ESO4000RSKO, 38W, 4400Lm</t>
  </si>
  <si>
    <t>Pol42</t>
  </si>
  <si>
    <t>Rozvodnice nástěnná, 3x 12 modulů</t>
  </si>
  <si>
    <t>210 190002</t>
  </si>
  <si>
    <t>Montáž oceloplechových rozvodnic 50 kg</t>
  </si>
  <si>
    <t>102</t>
  </si>
  <si>
    <t>104</t>
  </si>
  <si>
    <t>106</t>
  </si>
  <si>
    <t>108</t>
  </si>
  <si>
    <t>110</t>
  </si>
  <si>
    <t>112</t>
  </si>
  <si>
    <t>Pol43</t>
  </si>
  <si>
    <t>Proměření datových kabelů</t>
  </si>
  <si>
    <t>-335915599</t>
  </si>
  <si>
    <t>-888926613</t>
  </si>
  <si>
    <t>-1574498607</t>
  </si>
  <si>
    <t>909413711</t>
  </si>
  <si>
    <t>1141766810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</si>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</sst>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6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6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41131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612341131" TargetMode="External" /><Relationship Id="rId4" Type="http://schemas.openxmlformats.org/officeDocument/2006/relationships/hyperlink" Target="https://podminky.urs.cz/item/CS_URS_2021_02/619991001" TargetMode="External" /><Relationship Id="rId5" Type="http://schemas.openxmlformats.org/officeDocument/2006/relationships/hyperlink" Target="https://podminky.urs.cz/item/CS_URS_2021_02/642942611" TargetMode="External" /><Relationship Id="rId6" Type="http://schemas.openxmlformats.org/officeDocument/2006/relationships/hyperlink" Target="https://podminky.urs.cz/item/CS_URS_2021_02/55331494" TargetMode="External" /><Relationship Id="rId7" Type="http://schemas.openxmlformats.org/officeDocument/2006/relationships/hyperlink" Target="https://podminky.urs.cz/item/CS_URS_2021_02/949101111" TargetMode="External" /><Relationship Id="rId8" Type="http://schemas.openxmlformats.org/officeDocument/2006/relationships/hyperlink" Target="https://podminky.urs.cz/item/CS_URS_2021_02/952902021" TargetMode="External" /><Relationship Id="rId9" Type="http://schemas.openxmlformats.org/officeDocument/2006/relationships/hyperlink" Target="https://podminky.urs.cz/item/CS_URS_2021_02/968072456" TargetMode="External" /><Relationship Id="rId10" Type="http://schemas.openxmlformats.org/officeDocument/2006/relationships/hyperlink" Target="https://podminky.urs.cz/item/CS_URS_2021_02/971033641" TargetMode="External" /><Relationship Id="rId11" Type="http://schemas.openxmlformats.org/officeDocument/2006/relationships/hyperlink" Target="https://podminky.urs.cz/item/CS_URS_2021_02/978059541" TargetMode="External" /><Relationship Id="rId12" Type="http://schemas.openxmlformats.org/officeDocument/2006/relationships/hyperlink" Target="https://podminky.urs.cz/item/CS_URS_2021_02/997002611" TargetMode="External" /><Relationship Id="rId13" Type="http://schemas.openxmlformats.org/officeDocument/2006/relationships/hyperlink" Target="https://podminky.urs.cz/item/CS_URS_2021_02/997013211" TargetMode="External" /><Relationship Id="rId14" Type="http://schemas.openxmlformats.org/officeDocument/2006/relationships/hyperlink" Target="https://podminky.urs.cz/item/CS_URS_2021_02/997013219" TargetMode="External" /><Relationship Id="rId15" Type="http://schemas.openxmlformats.org/officeDocument/2006/relationships/hyperlink" Target="https://podminky.urs.cz/item/CS_URS_2021_02/997013501" TargetMode="External" /><Relationship Id="rId16" Type="http://schemas.openxmlformats.org/officeDocument/2006/relationships/hyperlink" Target="https://podminky.urs.cz/item/CS_URS_2021_02/997013509" TargetMode="External" /><Relationship Id="rId17" Type="http://schemas.openxmlformats.org/officeDocument/2006/relationships/hyperlink" Target="https://podminky.urs.cz/item/CS_URS_2021_02/997013631" TargetMode="External" /><Relationship Id="rId18" Type="http://schemas.openxmlformats.org/officeDocument/2006/relationships/hyperlink" Target="https://podminky.urs.cz/item/CS_URS_2021_02/998018001" TargetMode="External" /><Relationship Id="rId19" Type="http://schemas.openxmlformats.org/officeDocument/2006/relationships/hyperlink" Target="https://podminky.urs.cz/item/CS_URS_2021_02/721220801" TargetMode="External" /><Relationship Id="rId20" Type="http://schemas.openxmlformats.org/officeDocument/2006/relationships/hyperlink" Target="https://podminky.urs.cz/item/CS_URS_2021_02/725110811" TargetMode="External" /><Relationship Id="rId21" Type="http://schemas.openxmlformats.org/officeDocument/2006/relationships/hyperlink" Target="https://podminky.urs.cz/item/CS_URS_2021_02/725112002" TargetMode="External" /><Relationship Id="rId22" Type="http://schemas.openxmlformats.org/officeDocument/2006/relationships/hyperlink" Target="https://podminky.urs.cz/item/CS_URS_2021_02/725210821" TargetMode="External" /><Relationship Id="rId23" Type="http://schemas.openxmlformats.org/officeDocument/2006/relationships/hyperlink" Target="https://podminky.urs.cz/item/CS_URS_2021_02/725211603" TargetMode="External" /><Relationship Id="rId24" Type="http://schemas.openxmlformats.org/officeDocument/2006/relationships/hyperlink" Target="https://podminky.urs.cz/item/CS_URS_2021_02/725331111" TargetMode="External" /><Relationship Id="rId25" Type="http://schemas.openxmlformats.org/officeDocument/2006/relationships/hyperlink" Target="https://podminky.urs.cz/item/CS_URS_2021_02/725820802" TargetMode="External" /><Relationship Id="rId26" Type="http://schemas.openxmlformats.org/officeDocument/2006/relationships/hyperlink" Target="https://podminky.urs.cz/item/CS_URS_2021_02/725822631" TargetMode="External" /><Relationship Id="rId27" Type="http://schemas.openxmlformats.org/officeDocument/2006/relationships/hyperlink" Target="https://podminky.urs.cz/item/CS_URS_2021_02/725861102" TargetMode="External" /><Relationship Id="rId28" Type="http://schemas.openxmlformats.org/officeDocument/2006/relationships/hyperlink" Target="https://podminky.urs.cz/item/CS_URS_2021_02/998725101" TargetMode="External" /><Relationship Id="rId29" Type="http://schemas.openxmlformats.org/officeDocument/2006/relationships/hyperlink" Target="https://podminky.urs.cz/item/CS_URS_2021_02/998725181" TargetMode="External" /><Relationship Id="rId30" Type="http://schemas.openxmlformats.org/officeDocument/2006/relationships/hyperlink" Target="https://podminky.urs.cz/item/CS_URS_2021_02/741310201" TargetMode="External" /><Relationship Id="rId31" Type="http://schemas.openxmlformats.org/officeDocument/2006/relationships/hyperlink" Target="https://podminky.urs.cz/item/CS_URS_2021_02/741313032" TargetMode="External" /><Relationship Id="rId32" Type="http://schemas.openxmlformats.org/officeDocument/2006/relationships/hyperlink" Target="https://podminky.urs.cz/item/CS_URS_2021_02/34555243" TargetMode="External" /><Relationship Id="rId33" Type="http://schemas.openxmlformats.org/officeDocument/2006/relationships/hyperlink" Target="https://podminky.urs.cz/item/CS_URS_2021_02/763135101" TargetMode="External" /><Relationship Id="rId34" Type="http://schemas.openxmlformats.org/officeDocument/2006/relationships/hyperlink" Target="https://podminky.urs.cz/item/CS_URS_2021_02/59030570" TargetMode="External" /><Relationship Id="rId35" Type="http://schemas.openxmlformats.org/officeDocument/2006/relationships/hyperlink" Target="https://podminky.urs.cz/item/CS_URS_2021_02/998763301" TargetMode="External" /><Relationship Id="rId36" Type="http://schemas.openxmlformats.org/officeDocument/2006/relationships/hyperlink" Target="https://podminky.urs.cz/item/CS_URS_2021_02/998763381" TargetMode="External" /><Relationship Id="rId37" Type="http://schemas.openxmlformats.org/officeDocument/2006/relationships/hyperlink" Target="https://podminky.urs.cz/item/CS_URS_2021_02/766660002" TargetMode="External" /><Relationship Id="rId38" Type="http://schemas.openxmlformats.org/officeDocument/2006/relationships/hyperlink" Target="https://podminky.urs.cz/item/CS_URS_2021_02/766691932" TargetMode="External" /><Relationship Id="rId39" Type="http://schemas.openxmlformats.org/officeDocument/2006/relationships/hyperlink" Target="https://podminky.urs.cz/item/CS_URS_2021_02/781121011" TargetMode="External" /><Relationship Id="rId40" Type="http://schemas.openxmlformats.org/officeDocument/2006/relationships/hyperlink" Target="https://podminky.urs.cz/item/CS_URS_2021_02/781131112" TargetMode="External" /><Relationship Id="rId41" Type="http://schemas.openxmlformats.org/officeDocument/2006/relationships/hyperlink" Target="https://podminky.urs.cz/item/CS_URS_2021_02/781473112" TargetMode="External" /><Relationship Id="rId42" Type="http://schemas.openxmlformats.org/officeDocument/2006/relationships/hyperlink" Target="https://podminky.urs.cz/item/CS_URS_2021_02/59761026" TargetMode="External" /><Relationship Id="rId43" Type="http://schemas.openxmlformats.org/officeDocument/2006/relationships/hyperlink" Target="https://podminky.urs.cz/item/CS_URS_2021_02/998781101" TargetMode="External" /><Relationship Id="rId44" Type="http://schemas.openxmlformats.org/officeDocument/2006/relationships/hyperlink" Target="https://podminky.urs.cz/item/CS_URS_2021_02/998781181" TargetMode="External" /><Relationship Id="rId45" Type="http://schemas.openxmlformats.org/officeDocument/2006/relationships/hyperlink" Target="https://podminky.urs.cz/item/CS_URS_2021_02/784121003" TargetMode="External" /><Relationship Id="rId46" Type="http://schemas.openxmlformats.org/officeDocument/2006/relationships/hyperlink" Target="https://podminky.urs.cz/item/CS_URS_2021_02/784161203" TargetMode="External" /><Relationship Id="rId47" Type="http://schemas.openxmlformats.org/officeDocument/2006/relationships/hyperlink" Target="https://podminky.urs.cz/item/CS_URS_2021_02/784161223" TargetMode="External" /><Relationship Id="rId48" Type="http://schemas.openxmlformats.org/officeDocument/2006/relationships/hyperlink" Target="https://podminky.urs.cz/item/CS_URS_2021_02/784161233" TargetMode="External" /><Relationship Id="rId49" Type="http://schemas.openxmlformats.org/officeDocument/2006/relationships/hyperlink" Target="https://podminky.urs.cz/item/CS_URS_2021_02/784181103" TargetMode="External" /><Relationship Id="rId50" Type="http://schemas.openxmlformats.org/officeDocument/2006/relationships/hyperlink" Target="https://podminky.urs.cz/item/CS_URS_2021_02/784221103" TargetMode="External" /><Relationship Id="rId51" Type="http://schemas.openxmlformats.org/officeDocument/2006/relationships/hyperlink" Target="https://podminky.urs.cz/item/CS_URS_2021_02/030001000" TargetMode="External" /><Relationship Id="rId52" Type="http://schemas.openxmlformats.org/officeDocument/2006/relationships/hyperlink" Target="https://podminky.urs.cz/item/CS_URS_2021_02/065002000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168011" TargetMode="External" /><Relationship Id="rId2" Type="http://schemas.openxmlformats.org/officeDocument/2006/relationships/hyperlink" Target="https://podminky.urs.cz/item/CS_URS_2021_02/317168013" TargetMode="External" /><Relationship Id="rId3" Type="http://schemas.openxmlformats.org/officeDocument/2006/relationships/hyperlink" Target="https://podminky.urs.cz/item/CS_URS_2021_02/611341131" TargetMode="External" /><Relationship Id="rId4" Type="http://schemas.openxmlformats.org/officeDocument/2006/relationships/hyperlink" Target="https://podminky.urs.cz/item/CS_URS_2021_02/612321141" TargetMode="External" /><Relationship Id="rId5" Type="http://schemas.openxmlformats.org/officeDocument/2006/relationships/hyperlink" Target="https://podminky.urs.cz/item/CS_URS_2021_02/612341131" TargetMode="External" /><Relationship Id="rId6" Type="http://schemas.openxmlformats.org/officeDocument/2006/relationships/hyperlink" Target="https://podminky.urs.cz/item/CS_URS_2021_02/619991001" TargetMode="External" /><Relationship Id="rId7" Type="http://schemas.openxmlformats.org/officeDocument/2006/relationships/hyperlink" Target="https://podminky.urs.cz/item/CS_URS_2021_02/642942111" TargetMode="External" /><Relationship Id="rId8" Type="http://schemas.openxmlformats.org/officeDocument/2006/relationships/hyperlink" Target="https://podminky.urs.cz/item/CS_URS_2021_02/55331494" TargetMode="External" /><Relationship Id="rId9" Type="http://schemas.openxmlformats.org/officeDocument/2006/relationships/hyperlink" Target="https://podminky.urs.cz/item/CS_URS_2021_02/55331491" TargetMode="External" /><Relationship Id="rId10" Type="http://schemas.openxmlformats.org/officeDocument/2006/relationships/hyperlink" Target="https://podminky.urs.cz/item/CS_URS_2021_02/949101111" TargetMode="External" /><Relationship Id="rId11" Type="http://schemas.openxmlformats.org/officeDocument/2006/relationships/hyperlink" Target="https://podminky.urs.cz/item/CS_URS_2021_02/952902021" TargetMode="External" /><Relationship Id="rId12" Type="http://schemas.openxmlformats.org/officeDocument/2006/relationships/hyperlink" Target="https://podminky.urs.cz/item/CS_URS_2021_02/962031133" TargetMode="External" /><Relationship Id="rId13" Type="http://schemas.openxmlformats.org/officeDocument/2006/relationships/hyperlink" Target="https://podminky.urs.cz/item/CS_URS_2021_02/965043421" TargetMode="External" /><Relationship Id="rId14" Type="http://schemas.openxmlformats.org/officeDocument/2006/relationships/hyperlink" Target="https://podminky.urs.cz/item/CS_URS_2021_02/968072456" TargetMode="External" /><Relationship Id="rId15" Type="http://schemas.openxmlformats.org/officeDocument/2006/relationships/hyperlink" Target="https://podminky.urs.cz/item/CS_URS_2021_02/971033641" TargetMode="External" /><Relationship Id="rId16" Type="http://schemas.openxmlformats.org/officeDocument/2006/relationships/hyperlink" Target="https://podminky.urs.cz/item/CS_URS_2021_02/978059541" TargetMode="External" /><Relationship Id="rId17" Type="http://schemas.openxmlformats.org/officeDocument/2006/relationships/hyperlink" Target="https://podminky.urs.cz/item/CS_URS_2021_02/997002611" TargetMode="External" /><Relationship Id="rId18" Type="http://schemas.openxmlformats.org/officeDocument/2006/relationships/hyperlink" Target="https://podminky.urs.cz/item/CS_URS_2021_02/997013211" TargetMode="External" /><Relationship Id="rId19" Type="http://schemas.openxmlformats.org/officeDocument/2006/relationships/hyperlink" Target="https://podminky.urs.cz/item/CS_URS_2021_02/997013219" TargetMode="External" /><Relationship Id="rId20" Type="http://schemas.openxmlformats.org/officeDocument/2006/relationships/hyperlink" Target="https://podminky.urs.cz/item/CS_URS_2021_02/997013501" TargetMode="External" /><Relationship Id="rId21" Type="http://schemas.openxmlformats.org/officeDocument/2006/relationships/hyperlink" Target="https://podminky.urs.cz/item/CS_URS_2021_02/997013509" TargetMode="External" /><Relationship Id="rId22" Type="http://schemas.openxmlformats.org/officeDocument/2006/relationships/hyperlink" Target="https://podminky.urs.cz/item/CS_URS_2021_02/997013631" TargetMode="External" /><Relationship Id="rId23" Type="http://schemas.openxmlformats.org/officeDocument/2006/relationships/hyperlink" Target="https://podminky.urs.cz/item/CS_URS_2021_02/998018001" TargetMode="External" /><Relationship Id="rId24" Type="http://schemas.openxmlformats.org/officeDocument/2006/relationships/hyperlink" Target="https://podminky.urs.cz/item/CS_URS_2021_02/721220801" TargetMode="External" /><Relationship Id="rId25" Type="http://schemas.openxmlformats.org/officeDocument/2006/relationships/hyperlink" Target="https://podminky.urs.cz/item/CS_URS_2021_02/725110811" TargetMode="External" /><Relationship Id="rId26" Type="http://schemas.openxmlformats.org/officeDocument/2006/relationships/hyperlink" Target="https://podminky.urs.cz/item/CS_URS_2021_02/725112002" TargetMode="External" /><Relationship Id="rId27" Type="http://schemas.openxmlformats.org/officeDocument/2006/relationships/hyperlink" Target="https://podminky.urs.cz/item/CS_URS_2021_02/725121502" TargetMode="External" /><Relationship Id="rId28" Type="http://schemas.openxmlformats.org/officeDocument/2006/relationships/hyperlink" Target="https://podminky.urs.cz/item/CS_URS_2021_02/725122817" TargetMode="External" /><Relationship Id="rId29" Type="http://schemas.openxmlformats.org/officeDocument/2006/relationships/hyperlink" Target="https://podminky.urs.cz/item/CS_URS_2021_02/725210821" TargetMode="External" /><Relationship Id="rId30" Type="http://schemas.openxmlformats.org/officeDocument/2006/relationships/hyperlink" Target="https://podminky.urs.cz/item/CS_URS_2021_02/725211603" TargetMode="External" /><Relationship Id="rId31" Type="http://schemas.openxmlformats.org/officeDocument/2006/relationships/hyperlink" Target="https://podminky.urs.cz/item/CS_URS_2021_02/725243902" TargetMode="External" /><Relationship Id="rId32" Type="http://schemas.openxmlformats.org/officeDocument/2006/relationships/hyperlink" Target="https://podminky.urs.cz/item/CS_URS_2021_02/55484430" TargetMode="External" /><Relationship Id="rId33" Type="http://schemas.openxmlformats.org/officeDocument/2006/relationships/hyperlink" Target="https://podminky.urs.cz/item/CS_URS_2021_02/725820802" TargetMode="External" /><Relationship Id="rId34" Type="http://schemas.openxmlformats.org/officeDocument/2006/relationships/hyperlink" Target="https://podminky.urs.cz/item/CS_URS_2021_02/725822631" TargetMode="External" /><Relationship Id="rId35" Type="http://schemas.openxmlformats.org/officeDocument/2006/relationships/hyperlink" Target="https://podminky.urs.cz/item/CS_URS_2021_02/725861102" TargetMode="External" /><Relationship Id="rId36" Type="http://schemas.openxmlformats.org/officeDocument/2006/relationships/hyperlink" Target="https://podminky.urs.cz/item/CS_URS_2021_02/998725101" TargetMode="External" /><Relationship Id="rId37" Type="http://schemas.openxmlformats.org/officeDocument/2006/relationships/hyperlink" Target="https://podminky.urs.cz/item/CS_URS_2021_02/998725181" TargetMode="External" /><Relationship Id="rId38" Type="http://schemas.openxmlformats.org/officeDocument/2006/relationships/hyperlink" Target="https://podminky.urs.cz/item/CS_URS_2021_02/741310201" TargetMode="External" /><Relationship Id="rId39" Type="http://schemas.openxmlformats.org/officeDocument/2006/relationships/hyperlink" Target="https://podminky.urs.cz/item/CS_URS_2021_02/741313032" TargetMode="External" /><Relationship Id="rId40" Type="http://schemas.openxmlformats.org/officeDocument/2006/relationships/hyperlink" Target="https://podminky.urs.cz/item/CS_URS_2021_02/34555243" TargetMode="External" /><Relationship Id="rId41" Type="http://schemas.openxmlformats.org/officeDocument/2006/relationships/hyperlink" Target="https://podminky.urs.cz/item/CS_URS_2021_02/766660001" TargetMode="External" /><Relationship Id="rId42" Type="http://schemas.openxmlformats.org/officeDocument/2006/relationships/hyperlink" Target="https://podminky.urs.cz/item/CS_URS_2021_02/61161001" TargetMode="External" /><Relationship Id="rId43" Type="http://schemas.openxmlformats.org/officeDocument/2006/relationships/hyperlink" Target="https://podminky.urs.cz/item/CS_URS_2021_02/766660002" TargetMode="External" /><Relationship Id="rId44" Type="http://schemas.openxmlformats.org/officeDocument/2006/relationships/hyperlink" Target="https://podminky.urs.cz/item/CS_URS_2021_02/766691932" TargetMode="External" /><Relationship Id="rId45" Type="http://schemas.openxmlformats.org/officeDocument/2006/relationships/hyperlink" Target="https://podminky.urs.cz/item/CS_URS_2021_02/771573113" TargetMode="External" /><Relationship Id="rId46" Type="http://schemas.openxmlformats.org/officeDocument/2006/relationships/hyperlink" Target="https://podminky.urs.cz/item/CS_URS_2021_02/59761409" TargetMode="External" /><Relationship Id="rId47" Type="http://schemas.openxmlformats.org/officeDocument/2006/relationships/hyperlink" Target="https://podminky.urs.cz/item/CS_URS_2021_02/771573810" TargetMode="External" /><Relationship Id="rId48" Type="http://schemas.openxmlformats.org/officeDocument/2006/relationships/hyperlink" Target="https://podminky.urs.cz/item/CS_URS_2021_02/771591112" TargetMode="External" /><Relationship Id="rId49" Type="http://schemas.openxmlformats.org/officeDocument/2006/relationships/hyperlink" Target="https://podminky.urs.cz/item/CS_URS_2021_02/998771101" TargetMode="External" /><Relationship Id="rId50" Type="http://schemas.openxmlformats.org/officeDocument/2006/relationships/hyperlink" Target="https://podminky.urs.cz/item/CS_URS_2021_02/998771181" TargetMode="External" /><Relationship Id="rId51" Type="http://schemas.openxmlformats.org/officeDocument/2006/relationships/hyperlink" Target="https://podminky.urs.cz/item/CS_URS_2021_02/776121112" TargetMode="External" /><Relationship Id="rId52" Type="http://schemas.openxmlformats.org/officeDocument/2006/relationships/hyperlink" Target="https://podminky.urs.cz/item/CS_URS_2021_02/776141111" TargetMode="External" /><Relationship Id="rId53" Type="http://schemas.openxmlformats.org/officeDocument/2006/relationships/hyperlink" Target="https://podminky.urs.cz/item/CS_URS_2021_02/776201811" TargetMode="External" /><Relationship Id="rId54" Type="http://schemas.openxmlformats.org/officeDocument/2006/relationships/hyperlink" Target="https://podminky.urs.cz/item/CS_URS_2021_02/776411111" TargetMode="External" /><Relationship Id="rId55" Type="http://schemas.openxmlformats.org/officeDocument/2006/relationships/hyperlink" Target="https://podminky.urs.cz/item/CS_URS_2021_02/28411009" TargetMode="External" /><Relationship Id="rId56" Type="http://schemas.openxmlformats.org/officeDocument/2006/relationships/hyperlink" Target="https://podminky.urs.cz/item/CS_URS_2021_02/998776101" TargetMode="External" /><Relationship Id="rId57" Type="http://schemas.openxmlformats.org/officeDocument/2006/relationships/hyperlink" Target="https://podminky.urs.cz/item/CS_URS_2021_02/998776181" TargetMode="External" /><Relationship Id="rId58" Type="http://schemas.openxmlformats.org/officeDocument/2006/relationships/hyperlink" Target="https://podminky.urs.cz/item/CS_URS_2021_02/781121011" TargetMode="External" /><Relationship Id="rId59" Type="http://schemas.openxmlformats.org/officeDocument/2006/relationships/hyperlink" Target="https://podminky.urs.cz/item/CS_URS_2021_02/781131112" TargetMode="External" /><Relationship Id="rId60" Type="http://schemas.openxmlformats.org/officeDocument/2006/relationships/hyperlink" Target="https://podminky.urs.cz/item/CS_URS_2021_02/781473112" TargetMode="External" /><Relationship Id="rId61" Type="http://schemas.openxmlformats.org/officeDocument/2006/relationships/hyperlink" Target="https://podminky.urs.cz/item/CS_URS_2021_02/59761026" TargetMode="External" /><Relationship Id="rId62" Type="http://schemas.openxmlformats.org/officeDocument/2006/relationships/hyperlink" Target="https://podminky.urs.cz/item/CS_URS_2021_02/781493511" TargetMode="External" /><Relationship Id="rId63" Type="http://schemas.openxmlformats.org/officeDocument/2006/relationships/hyperlink" Target="https://podminky.urs.cz/item/CS_URS_2021_02/998781101" TargetMode="External" /><Relationship Id="rId64" Type="http://schemas.openxmlformats.org/officeDocument/2006/relationships/hyperlink" Target="https://podminky.urs.cz/item/CS_URS_2021_02/998781181" TargetMode="External" /><Relationship Id="rId65" Type="http://schemas.openxmlformats.org/officeDocument/2006/relationships/hyperlink" Target="https://podminky.urs.cz/item/CS_URS_2021_02/784121003" TargetMode="External" /><Relationship Id="rId66" Type="http://schemas.openxmlformats.org/officeDocument/2006/relationships/hyperlink" Target="https://podminky.urs.cz/item/CS_URS_2021_02/784161203" TargetMode="External" /><Relationship Id="rId67" Type="http://schemas.openxmlformats.org/officeDocument/2006/relationships/hyperlink" Target="https://podminky.urs.cz/item/CS_URS_2021_02/784161223" TargetMode="External" /><Relationship Id="rId68" Type="http://schemas.openxmlformats.org/officeDocument/2006/relationships/hyperlink" Target="https://podminky.urs.cz/item/CS_URS_2021_02/784161233" TargetMode="External" /><Relationship Id="rId69" Type="http://schemas.openxmlformats.org/officeDocument/2006/relationships/hyperlink" Target="https://podminky.urs.cz/item/CS_URS_2021_02/784181103" TargetMode="External" /><Relationship Id="rId70" Type="http://schemas.openxmlformats.org/officeDocument/2006/relationships/hyperlink" Target="https://podminky.urs.cz/item/CS_URS_2021_02/784221103" TargetMode="External" /><Relationship Id="rId71" Type="http://schemas.openxmlformats.org/officeDocument/2006/relationships/hyperlink" Target="https://podminky.urs.cz/item/CS_URS_2021_02/784221141" TargetMode="External" /><Relationship Id="rId72" Type="http://schemas.openxmlformats.org/officeDocument/2006/relationships/hyperlink" Target="https://podminky.urs.cz/item/CS_URS_2021_02/030001000" TargetMode="External" /><Relationship Id="rId73" Type="http://schemas.openxmlformats.org/officeDocument/2006/relationships/hyperlink" Target="https://podminky.urs.cz/item/CS_URS_2021_02/065002000" TargetMode="External" /><Relationship Id="rId7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168011" TargetMode="External" /><Relationship Id="rId2" Type="http://schemas.openxmlformats.org/officeDocument/2006/relationships/hyperlink" Target="https://podminky.urs.cz/item/CS_URS_2021_02/317168013" TargetMode="External" /><Relationship Id="rId3" Type="http://schemas.openxmlformats.org/officeDocument/2006/relationships/hyperlink" Target="https://podminky.urs.cz/item/CS_URS_2021_02/611341131" TargetMode="External" /><Relationship Id="rId4" Type="http://schemas.openxmlformats.org/officeDocument/2006/relationships/hyperlink" Target="https://podminky.urs.cz/item/CS_URS_2021_02/612321141" TargetMode="External" /><Relationship Id="rId5" Type="http://schemas.openxmlformats.org/officeDocument/2006/relationships/hyperlink" Target="https://podminky.urs.cz/item/CS_URS_2021_02/612341131" TargetMode="External" /><Relationship Id="rId6" Type="http://schemas.openxmlformats.org/officeDocument/2006/relationships/hyperlink" Target="https://podminky.urs.cz/item/CS_URS_2021_02/619991001" TargetMode="External" /><Relationship Id="rId7" Type="http://schemas.openxmlformats.org/officeDocument/2006/relationships/hyperlink" Target="https://podminky.urs.cz/item/CS_URS_2021_02/642942111" TargetMode="External" /><Relationship Id="rId8" Type="http://schemas.openxmlformats.org/officeDocument/2006/relationships/hyperlink" Target="https://podminky.urs.cz/item/CS_URS_2021_02/55331494" TargetMode="External" /><Relationship Id="rId9" Type="http://schemas.openxmlformats.org/officeDocument/2006/relationships/hyperlink" Target="https://podminky.urs.cz/item/CS_URS_2021_02/55331491" TargetMode="External" /><Relationship Id="rId10" Type="http://schemas.openxmlformats.org/officeDocument/2006/relationships/hyperlink" Target="https://podminky.urs.cz/item/CS_URS_2021_02/949101111" TargetMode="External" /><Relationship Id="rId11" Type="http://schemas.openxmlformats.org/officeDocument/2006/relationships/hyperlink" Target="https://podminky.urs.cz/item/CS_URS_2021_02/952902021" TargetMode="External" /><Relationship Id="rId12" Type="http://schemas.openxmlformats.org/officeDocument/2006/relationships/hyperlink" Target="https://podminky.urs.cz/item/CS_URS_2021_02/962031133" TargetMode="External" /><Relationship Id="rId13" Type="http://schemas.openxmlformats.org/officeDocument/2006/relationships/hyperlink" Target="https://podminky.urs.cz/item/CS_URS_2021_02/968072456" TargetMode="External" /><Relationship Id="rId14" Type="http://schemas.openxmlformats.org/officeDocument/2006/relationships/hyperlink" Target="https://podminky.urs.cz/item/CS_URS_2021_02/971033641" TargetMode="External" /><Relationship Id="rId15" Type="http://schemas.openxmlformats.org/officeDocument/2006/relationships/hyperlink" Target="https://podminky.urs.cz/item/CS_URS_2021_02/978059541" TargetMode="External" /><Relationship Id="rId16" Type="http://schemas.openxmlformats.org/officeDocument/2006/relationships/hyperlink" Target="https://podminky.urs.cz/item/CS_URS_2021_02/997002611" TargetMode="External" /><Relationship Id="rId17" Type="http://schemas.openxmlformats.org/officeDocument/2006/relationships/hyperlink" Target="https://podminky.urs.cz/item/CS_URS_2021_02/997013211" TargetMode="External" /><Relationship Id="rId18" Type="http://schemas.openxmlformats.org/officeDocument/2006/relationships/hyperlink" Target="https://podminky.urs.cz/item/CS_URS_2021_02/997013219" TargetMode="External" /><Relationship Id="rId19" Type="http://schemas.openxmlformats.org/officeDocument/2006/relationships/hyperlink" Target="https://podminky.urs.cz/item/CS_URS_2021_02/997013501" TargetMode="External" /><Relationship Id="rId20" Type="http://schemas.openxmlformats.org/officeDocument/2006/relationships/hyperlink" Target="https://podminky.urs.cz/item/CS_URS_2021_02/997013509" TargetMode="External" /><Relationship Id="rId21" Type="http://schemas.openxmlformats.org/officeDocument/2006/relationships/hyperlink" Target="https://podminky.urs.cz/item/CS_URS_2021_02/997013631" TargetMode="External" /><Relationship Id="rId22" Type="http://schemas.openxmlformats.org/officeDocument/2006/relationships/hyperlink" Target="https://podminky.urs.cz/item/CS_URS_2021_02/998018001" TargetMode="External" /><Relationship Id="rId23" Type="http://schemas.openxmlformats.org/officeDocument/2006/relationships/hyperlink" Target="https://podminky.urs.cz/item/CS_URS_2021_02/721220801" TargetMode="External" /><Relationship Id="rId24" Type="http://schemas.openxmlformats.org/officeDocument/2006/relationships/hyperlink" Target="https://podminky.urs.cz/item/CS_URS_2021_02/725110811" TargetMode="External" /><Relationship Id="rId25" Type="http://schemas.openxmlformats.org/officeDocument/2006/relationships/hyperlink" Target="https://podminky.urs.cz/item/CS_URS_2021_02/725112002" TargetMode="External" /><Relationship Id="rId26" Type="http://schemas.openxmlformats.org/officeDocument/2006/relationships/hyperlink" Target="https://podminky.urs.cz/item/CS_URS_2021_02/725121502" TargetMode="External" /><Relationship Id="rId27" Type="http://schemas.openxmlformats.org/officeDocument/2006/relationships/hyperlink" Target="https://podminky.urs.cz/item/CS_URS_2021_02/725122817" TargetMode="External" /><Relationship Id="rId28" Type="http://schemas.openxmlformats.org/officeDocument/2006/relationships/hyperlink" Target="https://podminky.urs.cz/item/CS_URS_2021_02/725210821" TargetMode="External" /><Relationship Id="rId29" Type="http://schemas.openxmlformats.org/officeDocument/2006/relationships/hyperlink" Target="https://podminky.urs.cz/item/CS_URS_2021_02/725211603" TargetMode="External" /><Relationship Id="rId30" Type="http://schemas.openxmlformats.org/officeDocument/2006/relationships/hyperlink" Target="https://podminky.urs.cz/item/CS_URS_2021_02/725331111" TargetMode="External" /><Relationship Id="rId31" Type="http://schemas.openxmlformats.org/officeDocument/2006/relationships/hyperlink" Target="https://podminky.urs.cz/item/CS_URS_2021_02/725820802" TargetMode="External" /><Relationship Id="rId32" Type="http://schemas.openxmlformats.org/officeDocument/2006/relationships/hyperlink" Target="https://podminky.urs.cz/item/CS_URS_2021_02/725822631" TargetMode="External" /><Relationship Id="rId33" Type="http://schemas.openxmlformats.org/officeDocument/2006/relationships/hyperlink" Target="https://podminky.urs.cz/item/CS_URS_2021_02/725831313" TargetMode="External" /><Relationship Id="rId34" Type="http://schemas.openxmlformats.org/officeDocument/2006/relationships/hyperlink" Target="https://podminky.urs.cz/item/CS_URS_2021_02/725861102" TargetMode="External" /><Relationship Id="rId35" Type="http://schemas.openxmlformats.org/officeDocument/2006/relationships/hyperlink" Target="https://podminky.urs.cz/item/CS_URS_2021_02/998725102" TargetMode="External" /><Relationship Id="rId36" Type="http://schemas.openxmlformats.org/officeDocument/2006/relationships/hyperlink" Target="https://podminky.urs.cz/item/CS_URS_2021_02/998725181" TargetMode="External" /><Relationship Id="rId37" Type="http://schemas.openxmlformats.org/officeDocument/2006/relationships/hyperlink" Target="https://podminky.urs.cz/item/CS_URS_2021_02/741310201" TargetMode="External" /><Relationship Id="rId38" Type="http://schemas.openxmlformats.org/officeDocument/2006/relationships/hyperlink" Target="https://podminky.urs.cz/item/CS_URS_2021_02/741313032" TargetMode="External" /><Relationship Id="rId39" Type="http://schemas.openxmlformats.org/officeDocument/2006/relationships/hyperlink" Target="https://podminky.urs.cz/item/CS_URS_2021_02/34555243" TargetMode="External" /><Relationship Id="rId40" Type="http://schemas.openxmlformats.org/officeDocument/2006/relationships/hyperlink" Target="https://podminky.urs.cz/item/CS_URS_2021_02/741313813" TargetMode="External" /><Relationship Id="rId41" Type="http://schemas.openxmlformats.org/officeDocument/2006/relationships/hyperlink" Target="https://podminky.urs.cz/item/CS_URS_2021_02/741316823" TargetMode="External" /><Relationship Id="rId42" Type="http://schemas.openxmlformats.org/officeDocument/2006/relationships/hyperlink" Target="https://podminky.urs.cz/item/CS_URS_2021_02/766660001" TargetMode="External" /><Relationship Id="rId43" Type="http://schemas.openxmlformats.org/officeDocument/2006/relationships/hyperlink" Target="https://podminky.urs.cz/item/CS_URS_2021_02/61161002" TargetMode="External" /><Relationship Id="rId44" Type="http://schemas.openxmlformats.org/officeDocument/2006/relationships/hyperlink" Target="https://podminky.urs.cz/item/CS_URS_2021_02/766660002" TargetMode="External" /><Relationship Id="rId45" Type="http://schemas.openxmlformats.org/officeDocument/2006/relationships/hyperlink" Target="https://podminky.urs.cz/item/CS_URS_2021_02/766691932" TargetMode="External" /><Relationship Id="rId46" Type="http://schemas.openxmlformats.org/officeDocument/2006/relationships/hyperlink" Target="https://podminky.urs.cz/item/CS_URS_2021_02/998766102" TargetMode="External" /><Relationship Id="rId47" Type="http://schemas.openxmlformats.org/officeDocument/2006/relationships/hyperlink" Target="https://podminky.urs.cz/item/CS_URS_2021_02/998766181" TargetMode="External" /><Relationship Id="rId48" Type="http://schemas.openxmlformats.org/officeDocument/2006/relationships/hyperlink" Target="https://podminky.urs.cz/item/CS_URS_2021_02/776121112" TargetMode="External" /><Relationship Id="rId49" Type="http://schemas.openxmlformats.org/officeDocument/2006/relationships/hyperlink" Target="https://podminky.urs.cz/item/CS_URS_2021_02/776141112" TargetMode="External" /><Relationship Id="rId50" Type="http://schemas.openxmlformats.org/officeDocument/2006/relationships/hyperlink" Target="https://podminky.urs.cz/item/CS_URS_2021_02/776201811" TargetMode="External" /><Relationship Id="rId51" Type="http://schemas.openxmlformats.org/officeDocument/2006/relationships/hyperlink" Target="https://podminky.urs.cz/item/CS_URS_2021_02/776221111" TargetMode="External" /><Relationship Id="rId52" Type="http://schemas.openxmlformats.org/officeDocument/2006/relationships/hyperlink" Target="https://podminky.urs.cz/item/CS_URS_2021_02/28412245" TargetMode="External" /><Relationship Id="rId53" Type="http://schemas.openxmlformats.org/officeDocument/2006/relationships/hyperlink" Target="https://podminky.urs.cz/item/CS_URS_2021_02/998776102" TargetMode="External" /><Relationship Id="rId54" Type="http://schemas.openxmlformats.org/officeDocument/2006/relationships/hyperlink" Target="https://podminky.urs.cz/item/CS_URS_2021_02/998776181" TargetMode="External" /><Relationship Id="rId55" Type="http://schemas.openxmlformats.org/officeDocument/2006/relationships/hyperlink" Target="https://podminky.urs.cz/item/CS_URS_2021_02/781121011" TargetMode="External" /><Relationship Id="rId56" Type="http://schemas.openxmlformats.org/officeDocument/2006/relationships/hyperlink" Target="https://podminky.urs.cz/item/CS_URS_2021_02/781131112" TargetMode="External" /><Relationship Id="rId57" Type="http://schemas.openxmlformats.org/officeDocument/2006/relationships/hyperlink" Target="https://podminky.urs.cz/item/CS_URS_2021_02/781473112" TargetMode="External" /><Relationship Id="rId58" Type="http://schemas.openxmlformats.org/officeDocument/2006/relationships/hyperlink" Target="https://podminky.urs.cz/item/CS_URS_2021_02/59761026" TargetMode="External" /><Relationship Id="rId59" Type="http://schemas.openxmlformats.org/officeDocument/2006/relationships/hyperlink" Target="https://podminky.urs.cz/item/CS_URS_2021_02/781493511" TargetMode="External" /><Relationship Id="rId60" Type="http://schemas.openxmlformats.org/officeDocument/2006/relationships/hyperlink" Target="https://podminky.urs.cz/item/CS_URS_2021_02/998781102" TargetMode="External" /><Relationship Id="rId61" Type="http://schemas.openxmlformats.org/officeDocument/2006/relationships/hyperlink" Target="https://podminky.urs.cz/item/CS_URS_2021_02/998781181" TargetMode="External" /><Relationship Id="rId62" Type="http://schemas.openxmlformats.org/officeDocument/2006/relationships/hyperlink" Target="https://podminky.urs.cz/item/CS_URS_2021_02/784121003" TargetMode="External" /><Relationship Id="rId63" Type="http://schemas.openxmlformats.org/officeDocument/2006/relationships/hyperlink" Target="https://podminky.urs.cz/item/CS_URS_2021_02/784161203" TargetMode="External" /><Relationship Id="rId64" Type="http://schemas.openxmlformats.org/officeDocument/2006/relationships/hyperlink" Target="https://podminky.urs.cz/item/CS_URS_2021_02/784161223" TargetMode="External" /><Relationship Id="rId65" Type="http://schemas.openxmlformats.org/officeDocument/2006/relationships/hyperlink" Target="https://podminky.urs.cz/item/CS_URS_2021_02/784161233" TargetMode="External" /><Relationship Id="rId66" Type="http://schemas.openxmlformats.org/officeDocument/2006/relationships/hyperlink" Target="https://podminky.urs.cz/item/CS_URS_2021_02/784181103" TargetMode="External" /><Relationship Id="rId67" Type="http://schemas.openxmlformats.org/officeDocument/2006/relationships/hyperlink" Target="https://podminky.urs.cz/item/CS_URS_2021_02/784221103" TargetMode="External" /><Relationship Id="rId68" Type="http://schemas.openxmlformats.org/officeDocument/2006/relationships/hyperlink" Target="https://podminky.urs.cz/item/CS_URS_2021_02/784221141" TargetMode="External" /><Relationship Id="rId69" Type="http://schemas.openxmlformats.org/officeDocument/2006/relationships/hyperlink" Target="https://podminky.urs.cz/item/CS_URS_2021_02/030001000" TargetMode="External" /><Relationship Id="rId70" Type="http://schemas.openxmlformats.org/officeDocument/2006/relationships/hyperlink" Target="https://podminky.urs.cz/item/CS_URS_2021_02/065002000" TargetMode="External" /><Relationship Id="rId7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21141" TargetMode="External" /><Relationship Id="rId2" Type="http://schemas.openxmlformats.org/officeDocument/2006/relationships/hyperlink" Target="https://podminky.urs.cz/item/CS_URS_2021_02/611341131" TargetMode="External" /><Relationship Id="rId3" Type="http://schemas.openxmlformats.org/officeDocument/2006/relationships/hyperlink" Target="https://podminky.urs.cz/item/CS_URS_2021_02/612341131" TargetMode="External" /><Relationship Id="rId4" Type="http://schemas.openxmlformats.org/officeDocument/2006/relationships/hyperlink" Target="https://podminky.urs.cz/item/CS_URS_2021_02/619991001" TargetMode="External" /><Relationship Id="rId5" Type="http://schemas.openxmlformats.org/officeDocument/2006/relationships/hyperlink" Target="https://podminky.urs.cz/item/CS_URS_2021_02/949101111" TargetMode="External" /><Relationship Id="rId6" Type="http://schemas.openxmlformats.org/officeDocument/2006/relationships/hyperlink" Target="https://podminky.urs.cz/item/CS_URS_2021_02/952902021" TargetMode="External" /><Relationship Id="rId7" Type="http://schemas.openxmlformats.org/officeDocument/2006/relationships/hyperlink" Target="https://podminky.urs.cz/item/CS_URS_2021_02/997002611" TargetMode="External" /><Relationship Id="rId8" Type="http://schemas.openxmlformats.org/officeDocument/2006/relationships/hyperlink" Target="https://podminky.urs.cz/item/CS_URS_2021_02/997013211" TargetMode="External" /><Relationship Id="rId9" Type="http://schemas.openxmlformats.org/officeDocument/2006/relationships/hyperlink" Target="https://podminky.urs.cz/item/CS_URS_2021_02/997013219" TargetMode="External" /><Relationship Id="rId10" Type="http://schemas.openxmlformats.org/officeDocument/2006/relationships/hyperlink" Target="https://podminky.urs.cz/item/CS_URS_2021_02/997013501" TargetMode="External" /><Relationship Id="rId11" Type="http://schemas.openxmlformats.org/officeDocument/2006/relationships/hyperlink" Target="https://podminky.urs.cz/item/CS_URS_2021_02/997013509" TargetMode="External" /><Relationship Id="rId12" Type="http://schemas.openxmlformats.org/officeDocument/2006/relationships/hyperlink" Target="https://podminky.urs.cz/item/CS_URS_2021_02/997013631" TargetMode="External" /><Relationship Id="rId13" Type="http://schemas.openxmlformats.org/officeDocument/2006/relationships/hyperlink" Target="https://podminky.urs.cz/item/CS_URS_2021_02/998018001" TargetMode="External" /><Relationship Id="rId14" Type="http://schemas.openxmlformats.org/officeDocument/2006/relationships/hyperlink" Target="https://podminky.urs.cz/item/CS_URS_2021_02/725110811" TargetMode="External" /><Relationship Id="rId15" Type="http://schemas.openxmlformats.org/officeDocument/2006/relationships/hyperlink" Target="https://podminky.urs.cz/item/CS_URS_2021_02/725112002" TargetMode="External" /><Relationship Id="rId16" Type="http://schemas.openxmlformats.org/officeDocument/2006/relationships/hyperlink" Target="https://podminky.urs.cz/item/CS_URS_2021_02/998725102" TargetMode="External" /><Relationship Id="rId17" Type="http://schemas.openxmlformats.org/officeDocument/2006/relationships/hyperlink" Target="https://podminky.urs.cz/item/CS_URS_2021_02/998725181" TargetMode="External" /><Relationship Id="rId18" Type="http://schemas.openxmlformats.org/officeDocument/2006/relationships/hyperlink" Target="https://podminky.urs.cz/item/CS_URS_2021_02/741310201" TargetMode="External" /><Relationship Id="rId19" Type="http://schemas.openxmlformats.org/officeDocument/2006/relationships/hyperlink" Target="https://podminky.urs.cz/item/CS_URS_2021_02/741313032" TargetMode="External" /><Relationship Id="rId20" Type="http://schemas.openxmlformats.org/officeDocument/2006/relationships/hyperlink" Target="https://podminky.urs.cz/item/CS_URS_2021_02/34555243" TargetMode="External" /><Relationship Id="rId21" Type="http://schemas.openxmlformats.org/officeDocument/2006/relationships/hyperlink" Target="https://podminky.urs.cz/item/CS_URS_2021_02/766691932" TargetMode="External" /><Relationship Id="rId22" Type="http://schemas.openxmlformats.org/officeDocument/2006/relationships/hyperlink" Target="https://podminky.urs.cz/item/CS_URS_2021_02/766812820" TargetMode="External" /><Relationship Id="rId23" Type="http://schemas.openxmlformats.org/officeDocument/2006/relationships/hyperlink" Target="https://podminky.urs.cz/item/CS_URS_2021_02/784121003" TargetMode="External" /><Relationship Id="rId24" Type="http://schemas.openxmlformats.org/officeDocument/2006/relationships/hyperlink" Target="https://podminky.urs.cz/item/CS_URS_2021_02/784161203" TargetMode="External" /><Relationship Id="rId25" Type="http://schemas.openxmlformats.org/officeDocument/2006/relationships/hyperlink" Target="https://podminky.urs.cz/item/CS_URS_2021_02/784161223" TargetMode="External" /><Relationship Id="rId26" Type="http://schemas.openxmlformats.org/officeDocument/2006/relationships/hyperlink" Target="https://podminky.urs.cz/item/CS_URS_2021_02/784161233" TargetMode="External" /><Relationship Id="rId27" Type="http://schemas.openxmlformats.org/officeDocument/2006/relationships/hyperlink" Target="https://podminky.urs.cz/item/CS_URS_2021_02/784181103" TargetMode="External" /><Relationship Id="rId28" Type="http://schemas.openxmlformats.org/officeDocument/2006/relationships/hyperlink" Target="https://podminky.urs.cz/item/CS_URS_2021_02/784221103" TargetMode="External" /><Relationship Id="rId29" Type="http://schemas.openxmlformats.org/officeDocument/2006/relationships/hyperlink" Target="https://podminky.urs.cz/item/CS_URS_2021_02/784221141" TargetMode="External" /><Relationship Id="rId30" Type="http://schemas.openxmlformats.org/officeDocument/2006/relationships/hyperlink" Target="https://podminky.urs.cz/item/CS_URS_2021_02/030001000" TargetMode="External" /><Relationship Id="rId31" Type="http://schemas.openxmlformats.org/officeDocument/2006/relationships/hyperlink" Target="https://podminky.urs.cz/item/CS_URS_2021_02/065002000" TargetMode="External" /><Relationship Id="rId3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W2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Čtyřlístek- udržovací práce DL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Ostrava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19. 11. 2021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Čtyřlístek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ROUND(AG55+AG60,2)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ROUND(AS55+AS60,2)</f>
        <v>0</v>
      </c>
      <c r="AT54" s="106">
        <f>ROUND(SUM(AV54:AW54),2)</f>
        <v>0</v>
      </c>
      <c r="AU54" s="107">
        <f>ROUND(AU55+AU60,5)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ROUND(AZ55+AZ60,2)</f>
        <v>0</v>
      </c>
      <c r="BA54" s="106">
        <f>ROUND(BA55+BA60,2)</f>
        <v>0</v>
      </c>
      <c r="BB54" s="106">
        <f>ROUND(BB55+BB60,2)</f>
        <v>0</v>
      </c>
      <c r="BC54" s="106">
        <f>ROUND(BC55+BC60,2)</f>
        <v>0</v>
      </c>
      <c r="BD54" s="108">
        <f>ROUND(BD55+BD60,2)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ROUND(SUM(AG56:AG59),2)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ROUND(SUM(AS56:AS59),2)</f>
        <v>0</v>
      </c>
      <c r="AT55" s="120">
        <f>ROUND(SUM(AV55:AW55),2)</f>
        <v>0</v>
      </c>
      <c r="AU55" s="121">
        <f>ROUND(SUM(AU56:AU59),5)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ROUND(SUM(AZ56:AZ59),2)</f>
        <v>0</v>
      </c>
      <c r="BA55" s="120">
        <f>ROUND(SUM(BA56:BA59),2)</f>
        <v>0</v>
      </c>
      <c r="BB55" s="120">
        <f>ROUND(SUM(BB56:BB59),2)</f>
        <v>0</v>
      </c>
      <c r="BC55" s="120">
        <f>ROUND(SUM(BC56:BC59),2)</f>
        <v>0</v>
      </c>
      <c r="BD55" s="122">
        <f>ROUND(SUM(BD56:BD59),2)</f>
        <v>0</v>
      </c>
      <c r="BE55" s="7"/>
      <c r="BS55" s="123" t="s">
        <v>72</v>
      </c>
      <c r="BT55" s="123" t="s">
        <v>77</v>
      </c>
      <c r="BU55" s="123" t="s">
        <v>74</v>
      </c>
      <c r="BV55" s="123" t="s">
        <v>75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16.5" customHeight="1">
      <c r="A56" s="124" t="s">
        <v>82</v>
      </c>
      <c r="B56" s="63"/>
      <c r="C56" s="125"/>
      <c r="D56" s="125"/>
      <c r="E56" s="126" t="s">
        <v>77</v>
      </c>
      <c r="F56" s="126"/>
      <c r="G56" s="126"/>
      <c r="H56" s="126"/>
      <c r="I56" s="126"/>
      <c r="J56" s="125"/>
      <c r="K56" s="126" t="s">
        <v>83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'1 - 1PP-stavební část'!J32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84</v>
      </c>
      <c r="AR56" s="65"/>
      <c r="AS56" s="129">
        <v>0</v>
      </c>
      <c r="AT56" s="130">
        <f>ROUND(SUM(AV56:AW56),2)</f>
        <v>0</v>
      </c>
      <c r="AU56" s="131">
        <f>'1 - 1PP-stavební část'!P105</f>
        <v>0</v>
      </c>
      <c r="AV56" s="130">
        <f>'1 - 1PP-stavební část'!J35</f>
        <v>0</v>
      </c>
      <c r="AW56" s="130">
        <f>'1 - 1PP-stavební část'!J36</f>
        <v>0</v>
      </c>
      <c r="AX56" s="130">
        <f>'1 - 1PP-stavební část'!J37</f>
        <v>0</v>
      </c>
      <c r="AY56" s="130">
        <f>'1 - 1PP-stavební část'!J38</f>
        <v>0</v>
      </c>
      <c r="AZ56" s="130">
        <f>'1 - 1PP-stavební část'!F35</f>
        <v>0</v>
      </c>
      <c r="BA56" s="130">
        <f>'1 - 1PP-stavební část'!F36</f>
        <v>0</v>
      </c>
      <c r="BB56" s="130">
        <f>'1 - 1PP-stavební část'!F37</f>
        <v>0</v>
      </c>
      <c r="BC56" s="130">
        <f>'1 - 1PP-stavební část'!F38</f>
        <v>0</v>
      </c>
      <c r="BD56" s="132">
        <f>'1 - 1PP-stavební část'!F39</f>
        <v>0</v>
      </c>
      <c r="BE56" s="4"/>
      <c r="BT56" s="133" t="s">
        <v>81</v>
      </c>
      <c r="BV56" s="133" t="s">
        <v>75</v>
      </c>
      <c r="BW56" s="133" t="s">
        <v>85</v>
      </c>
      <c r="BX56" s="133" t="s">
        <v>80</v>
      </c>
      <c r="CL56" s="133" t="s">
        <v>19</v>
      </c>
    </row>
    <row r="57" s="4" customFormat="1" ht="16.5" customHeight="1">
      <c r="A57" s="124" t="s">
        <v>82</v>
      </c>
      <c r="B57" s="63"/>
      <c r="C57" s="125"/>
      <c r="D57" s="125"/>
      <c r="E57" s="126" t="s">
        <v>81</v>
      </c>
      <c r="F57" s="126"/>
      <c r="G57" s="126"/>
      <c r="H57" s="126"/>
      <c r="I57" s="126"/>
      <c r="J57" s="125"/>
      <c r="K57" s="126" t="s">
        <v>86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'2 - 1NP-stavební část'!J32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84</v>
      </c>
      <c r="AR57" s="65"/>
      <c r="AS57" s="129">
        <v>0</v>
      </c>
      <c r="AT57" s="130">
        <f>ROUND(SUM(AV57:AW57),2)</f>
        <v>0</v>
      </c>
      <c r="AU57" s="131">
        <f>'2 - 1NP-stavební část'!P106</f>
        <v>0</v>
      </c>
      <c r="AV57" s="130">
        <f>'2 - 1NP-stavební část'!J35</f>
        <v>0</v>
      </c>
      <c r="AW57" s="130">
        <f>'2 - 1NP-stavební část'!J36</f>
        <v>0</v>
      </c>
      <c r="AX57" s="130">
        <f>'2 - 1NP-stavební část'!J37</f>
        <v>0</v>
      </c>
      <c r="AY57" s="130">
        <f>'2 - 1NP-stavební část'!J38</f>
        <v>0</v>
      </c>
      <c r="AZ57" s="130">
        <f>'2 - 1NP-stavební část'!F35</f>
        <v>0</v>
      </c>
      <c r="BA57" s="130">
        <f>'2 - 1NP-stavební část'!F36</f>
        <v>0</v>
      </c>
      <c r="BB57" s="130">
        <f>'2 - 1NP-stavební část'!F37</f>
        <v>0</v>
      </c>
      <c r="BC57" s="130">
        <f>'2 - 1NP-stavební část'!F38</f>
        <v>0</v>
      </c>
      <c r="BD57" s="132">
        <f>'2 - 1NP-stavební část'!F39</f>
        <v>0</v>
      </c>
      <c r="BE57" s="4"/>
      <c r="BT57" s="133" t="s">
        <v>81</v>
      </c>
      <c r="BV57" s="133" t="s">
        <v>75</v>
      </c>
      <c r="BW57" s="133" t="s">
        <v>87</v>
      </c>
      <c r="BX57" s="133" t="s">
        <v>80</v>
      </c>
      <c r="CL57" s="133" t="s">
        <v>19</v>
      </c>
    </row>
    <row r="58" s="4" customFormat="1" ht="16.5" customHeight="1">
      <c r="A58" s="124" t="s">
        <v>82</v>
      </c>
      <c r="B58" s="63"/>
      <c r="C58" s="125"/>
      <c r="D58" s="125"/>
      <c r="E58" s="126" t="s">
        <v>88</v>
      </c>
      <c r="F58" s="126"/>
      <c r="G58" s="126"/>
      <c r="H58" s="126"/>
      <c r="I58" s="126"/>
      <c r="J58" s="125"/>
      <c r="K58" s="126" t="s">
        <v>89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'3 - 2NP-stavební část'!J32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84</v>
      </c>
      <c r="AR58" s="65"/>
      <c r="AS58" s="129">
        <v>0</v>
      </c>
      <c r="AT58" s="130">
        <f>ROUND(SUM(AV58:AW58),2)</f>
        <v>0</v>
      </c>
      <c r="AU58" s="131">
        <f>'3 - 2NP-stavební část'!P105</f>
        <v>0</v>
      </c>
      <c r="AV58" s="130">
        <f>'3 - 2NP-stavební část'!J35</f>
        <v>0</v>
      </c>
      <c r="AW58" s="130">
        <f>'3 - 2NP-stavební část'!J36</f>
        <v>0</v>
      </c>
      <c r="AX58" s="130">
        <f>'3 - 2NP-stavební část'!J37</f>
        <v>0</v>
      </c>
      <c r="AY58" s="130">
        <f>'3 - 2NP-stavební část'!J38</f>
        <v>0</v>
      </c>
      <c r="AZ58" s="130">
        <f>'3 - 2NP-stavební část'!F35</f>
        <v>0</v>
      </c>
      <c r="BA58" s="130">
        <f>'3 - 2NP-stavební část'!F36</f>
        <v>0</v>
      </c>
      <c r="BB58" s="130">
        <f>'3 - 2NP-stavební část'!F37</f>
        <v>0</v>
      </c>
      <c r="BC58" s="130">
        <f>'3 - 2NP-stavební část'!F38</f>
        <v>0</v>
      </c>
      <c r="BD58" s="132">
        <f>'3 - 2NP-stavební část'!F39</f>
        <v>0</v>
      </c>
      <c r="BE58" s="4"/>
      <c r="BT58" s="133" t="s">
        <v>81</v>
      </c>
      <c r="BV58" s="133" t="s">
        <v>75</v>
      </c>
      <c r="BW58" s="133" t="s">
        <v>90</v>
      </c>
      <c r="BX58" s="133" t="s">
        <v>80</v>
      </c>
      <c r="CL58" s="133" t="s">
        <v>19</v>
      </c>
    </row>
    <row r="59" s="4" customFormat="1" ht="16.5" customHeight="1">
      <c r="A59" s="124" t="s">
        <v>82</v>
      </c>
      <c r="B59" s="63"/>
      <c r="C59" s="125"/>
      <c r="D59" s="125"/>
      <c r="E59" s="126" t="s">
        <v>91</v>
      </c>
      <c r="F59" s="126"/>
      <c r="G59" s="126"/>
      <c r="H59" s="126"/>
      <c r="I59" s="126"/>
      <c r="J59" s="125"/>
      <c r="K59" s="126" t="s">
        <v>92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'4 - 3NP-stavební část'!J32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84</v>
      </c>
      <c r="AR59" s="65"/>
      <c r="AS59" s="129">
        <v>0</v>
      </c>
      <c r="AT59" s="130">
        <f>ROUND(SUM(AV59:AW59),2)</f>
        <v>0</v>
      </c>
      <c r="AU59" s="131">
        <f>'4 - 3NP-stavební část'!P101</f>
        <v>0</v>
      </c>
      <c r="AV59" s="130">
        <f>'4 - 3NP-stavební část'!J35</f>
        <v>0</v>
      </c>
      <c r="AW59" s="130">
        <f>'4 - 3NP-stavební část'!J36</f>
        <v>0</v>
      </c>
      <c r="AX59" s="130">
        <f>'4 - 3NP-stavební část'!J37</f>
        <v>0</v>
      </c>
      <c r="AY59" s="130">
        <f>'4 - 3NP-stavební část'!J38</f>
        <v>0</v>
      </c>
      <c r="AZ59" s="130">
        <f>'4 - 3NP-stavební část'!F35</f>
        <v>0</v>
      </c>
      <c r="BA59" s="130">
        <f>'4 - 3NP-stavební část'!F36</f>
        <v>0</v>
      </c>
      <c r="BB59" s="130">
        <f>'4 - 3NP-stavební část'!F37</f>
        <v>0</v>
      </c>
      <c r="BC59" s="130">
        <f>'4 - 3NP-stavební část'!F38</f>
        <v>0</v>
      </c>
      <c r="BD59" s="132">
        <f>'4 - 3NP-stavební část'!F39</f>
        <v>0</v>
      </c>
      <c r="BE59" s="4"/>
      <c r="BT59" s="133" t="s">
        <v>81</v>
      </c>
      <c r="BV59" s="133" t="s">
        <v>75</v>
      </c>
      <c r="BW59" s="133" t="s">
        <v>93</v>
      </c>
      <c r="BX59" s="133" t="s">
        <v>80</v>
      </c>
      <c r="CL59" s="133" t="s">
        <v>19</v>
      </c>
    </row>
    <row r="60" s="7" customFormat="1" ht="16.5" customHeight="1">
      <c r="A60" s="7"/>
      <c r="B60" s="111"/>
      <c r="C60" s="112"/>
      <c r="D60" s="113" t="s">
        <v>81</v>
      </c>
      <c r="E60" s="113"/>
      <c r="F60" s="113"/>
      <c r="G60" s="113"/>
      <c r="H60" s="113"/>
      <c r="I60" s="114"/>
      <c r="J60" s="113" t="s">
        <v>94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ROUND(SUM(AG61:AG64),2)</f>
        <v>0</v>
      </c>
      <c r="AH60" s="114"/>
      <c r="AI60" s="114"/>
      <c r="AJ60" s="114"/>
      <c r="AK60" s="114"/>
      <c r="AL60" s="114"/>
      <c r="AM60" s="114"/>
      <c r="AN60" s="116">
        <f>SUM(AG60,AT60)</f>
        <v>0</v>
      </c>
      <c r="AO60" s="114"/>
      <c r="AP60" s="114"/>
      <c r="AQ60" s="117" t="s">
        <v>79</v>
      </c>
      <c r="AR60" s="118"/>
      <c r="AS60" s="119">
        <f>ROUND(SUM(AS61:AS64),2)</f>
        <v>0</v>
      </c>
      <c r="AT60" s="120">
        <f>ROUND(SUM(AV60:AW60),2)</f>
        <v>0</v>
      </c>
      <c r="AU60" s="121">
        <f>ROUND(SUM(AU61:AU64),5)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ROUND(SUM(AZ61:AZ64),2)</f>
        <v>0</v>
      </c>
      <c r="BA60" s="120">
        <f>ROUND(SUM(BA61:BA64),2)</f>
        <v>0</v>
      </c>
      <c r="BB60" s="120">
        <f>ROUND(SUM(BB61:BB64),2)</f>
        <v>0</v>
      </c>
      <c r="BC60" s="120">
        <f>ROUND(SUM(BC61:BC64),2)</f>
        <v>0</v>
      </c>
      <c r="BD60" s="122">
        <f>ROUND(SUM(BD61:BD64),2)</f>
        <v>0</v>
      </c>
      <c r="BE60" s="7"/>
      <c r="BS60" s="123" t="s">
        <v>72</v>
      </c>
      <c r="BT60" s="123" t="s">
        <v>77</v>
      </c>
      <c r="BU60" s="123" t="s">
        <v>74</v>
      </c>
      <c r="BV60" s="123" t="s">
        <v>75</v>
      </c>
      <c r="BW60" s="123" t="s">
        <v>95</v>
      </c>
      <c r="BX60" s="123" t="s">
        <v>5</v>
      </c>
      <c r="CL60" s="123" t="s">
        <v>19</v>
      </c>
      <c r="CM60" s="123" t="s">
        <v>81</v>
      </c>
    </row>
    <row r="61" s="4" customFormat="1" ht="16.5" customHeight="1">
      <c r="A61" s="124" t="s">
        <v>82</v>
      </c>
      <c r="B61" s="63"/>
      <c r="C61" s="125"/>
      <c r="D61" s="125"/>
      <c r="E61" s="126" t="s">
        <v>77</v>
      </c>
      <c r="F61" s="126"/>
      <c r="G61" s="126"/>
      <c r="H61" s="126"/>
      <c r="I61" s="126"/>
      <c r="J61" s="125"/>
      <c r="K61" s="126" t="s">
        <v>96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'1 - 1PP-položky'!J32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84</v>
      </c>
      <c r="AR61" s="65"/>
      <c r="AS61" s="129">
        <v>0</v>
      </c>
      <c r="AT61" s="130">
        <f>ROUND(SUM(AV61:AW61),2)</f>
        <v>0</v>
      </c>
      <c r="AU61" s="131">
        <f>'1 - 1PP-položky'!P94</f>
        <v>0</v>
      </c>
      <c r="AV61" s="130">
        <f>'1 - 1PP-položky'!J35</f>
        <v>0</v>
      </c>
      <c r="AW61" s="130">
        <f>'1 - 1PP-položky'!J36</f>
        <v>0</v>
      </c>
      <c r="AX61" s="130">
        <f>'1 - 1PP-položky'!J37</f>
        <v>0</v>
      </c>
      <c r="AY61" s="130">
        <f>'1 - 1PP-položky'!J38</f>
        <v>0</v>
      </c>
      <c r="AZ61" s="130">
        <f>'1 - 1PP-položky'!F35</f>
        <v>0</v>
      </c>
      <c r="BA61" s="130">
        <f>'1 - 1PP-položky'!F36</f>
        <v>0</v>
      </c>
      <c r="BB61" s="130">
        <f>'1 - 1PP-položky'!F37</f>
        <v>0</v>
      </c>
      <c r="BC61" s="130">
        <f>'1 - 1PP-položky'!F38</f>
        <v>0</v>
      </c>
      <c r="BD61" s="132">
        <f>'1 - 1PP-položky'!F39</f>
        <v>0</v>
      </c>
      <c r="BE61" s="4"/>
      <c r="BT61" s="133" t="s">
        <v>81</v>
      </c>
      <c r="BV61" s="133" t="s">
        <v>75</v>
      </c>
      <c r="BW61" s="133" t="s">
        <v>97</v>
      </c>
      <c r="BX61" s="133" t="s">
        <v>95</v>
      </c>
      <c r="CL61" s="133" t="s">
        <v>19</v>
      </c>
    </row>
    <row r="62" s="4" customFormat="1" ht="16.5" customHeight="1">
      <c r="A62" s="124" t="s">
        <v>82</v>
      </c>
      <c r="B62" s="63"/>
      <c r="C62" s="125"/>
      <c r="D62" s="125"/>
      <c r="E62" s="126" t="s">
        <v>81</v>
      </c>
      <c r="F62" s="126"/>
      <c r="G62" s="126"/>
      <c r="H62" s="126"/>
      <c r="I62" s="126"/>
      <c r="J62" s="125"/>
      <c r="K62" s="126" t="s">
        <v>98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'2 - 1NP-položky'!J32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84</v>
      </c>
      <c r="AR62" s="65"/>
      <c r="AS62" s="129">
        <v>0</v>
      </c>
      <c r="AT62" s="130">
        <f>ROUND(SUM(AV62:AW62),2)</f>
        <v>0</v>
      </c>
      <c r="AU62" s="131">
        <f>'2 - 1NP-položky'!P94</f>
        <v>0</v>
      </c>
      <c r="AV62" s="130">
        <f>'2 - 1NP-položky'!J35</f>
        <v>0</v>
      </c>
      <c r="AW62" s="130">
        <f>'2 - 1NP-položky'!J36</f>
        <v>0</v>
      </c>
      <c r="AX62" s="130">
        <f>'2 - 1NP-položky'!J37</f>
        <v>0</v>
      </c>
      <c r="AY62" s="130">
        <f>'2 - 1NP-položky'!J38</f>
        <v>0</v>
      </c>
      <c r="AZ62" s="130">
        <f>'2 - 1NP-položky'!F35</f>
        <v>0</v>
      </c>
      <c r="BA62" s="130">
        <f>'2 - 1NP-položky'!F36</f>
        <v>0</v>
      </c>
      <c r="BB62" s="130">
        <f>'2 - 1NP-položky'!F37</f>
        <v>0</v>
      </c>
      <c r="BC62" s="130">
        <f>'2 - 1NP-položky'!F38</f>
        <v>0</v>
      </c>
      <c r="BD62" s="132">
        <f>'2 - 1NP-položky'!F39</f>
        <v>0</v>
      </c>
      <c r="BE62" s="4"/>
      <c r="BT62" s="133" t="s">
        <v>81</v>
      </c>
      <c r="BV62" s="133" t="s">
        <v>75</v>
      </c>
      <c r="BW62" s="133" t="s">
        <v>99</v>
      </c>
      <c r="BX62" s="133" t="s">
        <v>95</v>
      </c>
      <c r="CL62" s="133" t="s">
        <v>19</v>
      </c>
    </row>
    <row r="63" s="4" customFormat="1" ht="16.5" customHeight="1">
      <c r="A63" s="124" t="s">
        <v>82</v>
      </c>
      <c r="B63" s="63"/>
      <c r="C63" s="125"/>
      <c r="D63" s="125"/>
      <c r="E63" s="126" t="s">
        <v>88</v>
      </c>
      <c r="F63" s="126"/>
      <c r="G63" s="126"/>
      <c r="H63" s="126"/>
      <c r="I63" s="126"/>
      <c r="J63" s="125"/>
      <c r="K63" s="126" t="s">
        <v>100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'3 - 2NP-položky'!J32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84</v>
      </c>
      <c r="AR63" s="65"/>
      <c r="AS63" s="129">
        <v>0</v>
      </c>
      <c r="AT63" s="130">
        <f>ROUND(SUM(AV63:AW63),2)</f>
        <v>0</v>
      </c>
      <c r="AU63" s="131">
        <f>'3 - 2NP-položky'!P94</f>
        <v>0</v>
      </c>
      <c r="AV63" s="130">
        <f>'3 - 2NP-položky'!J35</f>
        <v>0</v>
      </c>
      <c r="AW63" s="130">
        <f>'3 - 2NP-položky'!J36</f>
        <v>0</v>
      </c>
      <c r="AX63" s="130">
        <f>'3 - 2NP-položky'!J37</f>
        <v>0</v>
      </c>
      <c r="AY63" s="130">
        <f>'3 - 2NP-položky'!J38</f>
        <v>0</v>
      </c>
      <c r="AZ63" s="130">
        <f>'3 - 2NP-položky'!F35</f>
        <v>0</v>
      </c>
      <c r="BA63" s="130">
        <f>'3 - 2NP-položky'!F36</f>
        <v>0</v>
      </c>
      <c r="BB63" s="130">
        <f>'3 - 2NP-položky'!F37</f>
        <v>0</v>
      </c>
      <c r="BC63" s="130">
        <f>'3 - 2NP-položky'!F38</f>
        <v>0</v>
      </c>
      <c r="BD63" s="132">
        <f>'3 - 2NP-položky'!F39</f>
        <v>0</v>
      </c>
      <c r="BE63" s="4"/>
      <c r="BT63" s="133" t="s">
        <v>81</v>
      </c>
      <c r="BV63" s="133" t="s">
        <v>75</v>
      </c>
      <c r="BW63" s="133" t="s">
        <v>101</v>
      </c>
      <c r="BX63" s="133" t="s">
        <v>95</v>
      </c>
      <c r="CL63" s="133" t="s">
        <v>19</v>
      </c>
    </row>
    <row r="64" s="4" customFormat="1" ht="16.5" customHeight="1">
      <c r="A64" s="124" t="s">
        <v>82</v>
      </c>
      <c r="B64" s="63"/>
      <c r="C64" s="125"/>
      <c r="D64" s="125"/>
      <c r="E64" s="126" t="s">
        <v>91</v>
      </c>
      <c r="F64" s="126"/>
      <c r="G64" s="126"/>
      <c r="H64" s="126"/>
      <c r="I64" s="126"/>
      <c r="J64" s="125"/>
      <c r="K64" s="126" t="s">
        <v>102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'4 - 3NP-položky'!J32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84</v>
      </c>
      <c r="AR64" s="65"/>
      <c r="AS64" s="134">
        <v>0</v>
      </c>
      <c r="AT64" s="135">
        <f>ROUND(SUM(AV64:AW64),2)</f>
        <v>0</v>
      </c>
      <c r="AU64" s="136">
        <f>'4 - 3NP-položky'!P94</f>
        <v>0</v>
      </c>
      <c r="AV64" s="135">
        <f>'4 - 3NP-položky'!J35</f>
        <v>0</v>
      </c>
      <c r="AW64" s="135">
        <f>'4 - 3NP-položky'!J36</f>
        <v>0</v>
      </c>
      <c r="AX64" s="135">
        <f>'4 - 3NP-položky'!J37</f>
        <v>0</v>
      </c>
      <c r="AY64" s="135">
        <f>'4 - 3NP-položky'!J38</f>
        <v>0</v>
      </c>
      <c r="AZ64" s="135">
        <f>'4 - 3NP-položky'!F35</f>
        <v>0</v>
      </c>
      <c r="BA64" s="135">
        <f>'4 - 3NP-položky'!F36</f>
        <v>0</v>
      </c>
      <c r="BB64" s="135">
        <f>'4 - 3NP-položky'!F37</f>
        <v>0</v>
      </c>
      <c r="BC64" s="135">
        <f>'4 - 3NP-položky'!F38</f>
        <v>0</v>
      </c>
      <c r="BD64" s="137">
        <f>'4 - 3NP-položky'!F39</f>
        <v>0</v>
      </c>
      <c r="BE64" s="4"/>
      <c r="BT64" s="133" t="s">
        <v>81</v>
      </c>
      <c r="BV64" s="133" t="s">
        <v>75</v>
      </c>
      <c r="BW64" s="133" t="s">
        <v>103</v>
      </c>
      <c r="BX64" s="133" t="s">
        <v>95</v>
      </c>
      <c r="CL64" s="133" t="s">
        <v>19</v>
      </c>
    </row>
    <row r="65" s="2" customFormat="1" ht="30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4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</sheetData>
  <sheetProtection sheet="1" formatColumns="0" formatRows="0" objects="1" scenarios="1" spinCount="100000" saltValue="/tNusPIyBC1ixUzCLMM/zhA246MZxwPmsgSg+1ocSjQ0k/VO55bopPnI0o7UZ45u3IYZKfiDPGY/Mqzv1dg5Kw==" hashValue="NWLzPf11Z83qW4QC1jKoISbjsPWGHL3M3jN9j2m75xtVH/FE+lQKBnQugd/aCR0zxxgQDY520Z0gCeDmm0glHA==" algorithmName="SHA-512" password="CC35"/>
  <mergeCells count="78">
    <mergeCell ref="C52:G52"/>
    <mergeCell ref="D55:H55"/>
    <mergeCell ref="D60:H60"/>
    <mergeCell ref="E58:I58"/>
    <mergeCell ref="E56:I56"/>
    <mergeCell ref="E59:I59"/>
    <mergeCell ref="E61:I61"/>
    <mergeCell ref="E57:I57"/>
    <mergeCell ref="E62:I62"/>
    <mergeCell ref="E63:I63"/>
    <mergeCell ref="E64:I64"/>
    <mergeCell ref="I52:AF52"/>
    <mergeCell ref="J55:AF55"/>
    <mergeCell ref="J60:AF60"/>
    <mergeCell ref="K61:AF61"/>
    <mergeCell ref="K57:AF57"/>
    <mergeCell ref="K62:AF62"/>
    <mergeCell ref="K63:AF63"/>
    <mergeCell ref="K59:AF59"/>
    <mergeCell ref="K64:AF64"/>
    <mergeCell ref="K56:AF56"/>
    <mergeCell ref="K58:AF58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2:AM52"/>
    <mergeCell ref="AG58:AM58"/>
    <mergeCell ref="AG56:AM56"/>
    <mergeCell ref="AG55:AM55"/>
    <mergeCell ref="AG59:AM59"/>
    <mergeCell ref="AG62:AM62"/>
    <mergeCell ref="AG63:AM63"/>
    <mergeCell ref="AG60:AM60"/>
    <mergeCell ref="AG61:AM61"/>
    <mergeCell ref="AM49:AP49"/>
    <mergeCell ref="AM50:AP50"/>
    <mergeCell ref="AM47:AN47"/>
    <mergeCell ref="AN62:AP62"/>
    <mergeCell ref="AN64:AP64"/>
    <mergeCell ref="AN63:AP63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S49:AT51"/>
    <mergeCell ref="AN54:AP54"/>
  </mergeCells>
  <hyperlinks>
    <hyperlink ref="A56" location="'1 - 1PP-stavební část'!C2" display="/"/>
    <hyperlink ref="A57" location="'2 - 1NP-stavební část'!C2" display="/"/>
    <hyperlink ref="A58" location="'3 - 2NP-stavební část'!C2" display="/"/>
    <hyperlink ref="A59" location="'4 - 3NP-stavební část'!C2" display="/"/>
    <hyperlink ref="A61" location="'1 - 1PP-položky'!C2" display="/"/>
    <hyperlink ref="A62" location="'2 - 1NP-položky'!C2" display="/"/>
    <hyperlink ref="A63" location="'3 - 2NP-položky'!C2" display="/"/>
    <hyperlink ref="A64" location="'4 - 3NP-položk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77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ROUND((SUM(BE105:BE320)),  2)</f>
        <v>0</v>
      </c>
      <c r="G35" s="38"/>
      <c r="H35" s="38"/>
      <c r="I35" s="157">
        <v>0.20999999999999999</v>
      </c>
      <c r="J35" s="156">
        <f>ROUND(((SUM(BE105:BE320))*I35),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ROUND((SUM(BF105:BF320)),  2)</f>
        <v>0</v>
      </c>
      <c r="G36" s="38"/>
      <c r="H36" s="38"/>
      <c r="I36" s="157">
        <v>0.14999999999999999</v>
      </c>
      <c r="J36" s="156">
        <f>ROUND(((SUM(BF105:BF320))*I36),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ROUND((SUM(BG105:BG320)),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ROUND((SUM(BH105:BH320)),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ROUND((SUM(BI105:BI320)),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106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1 - 1PP-stavební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113</v>
      </c>
      <c r="E64" s="177"/>
      <c r="F64" s="177"/>
      <c r="G64" s="177"/>
      <c r="H64" s="177"/>
      <c r="I64" s="177"/>
      <c r="J64" s="178">
        <f>J106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114</v>
      </c>
      <c r="E65" s="182"/>
      <c r="F65" s="182"/>
      <c r="G65" s="182"/>
      <c r="H65" s="182"/>
      <c r="I65" s="182"/>
      <c r="J65" s="183">
        <f>J107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115</v>
      </c>
      <c r="E66" s="182"/>
      <c r="F66" s="182"/>
      <c r="G66" s="182"/>
      <c r="H66" s="182"/>
      <c r="I66" s="182"/>
      <c r="J66" s="183">
        <f>J129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116</v>
      </c>
      <c r="E67" s="182"/>
      <c r="F67" s="182"/>
      <c r="G67" s="182"/>
      <c r="H67" s="182"/>
      <c r="I67" s="182"/>
      <c r="J67" s="183">
        <f>J149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117</v>
      </c>
      <c r="E68" s="182"/>
      <c r="F68" s="182"/>
      <c r="G68" s="182"/>
      <c r="H68" s="182"/>
      <c r="I68" s="182"/>
      <c r="J68" s="183">
        <f>J168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118</v>
      </c>
      <c r="E69" s="177"/>
      <c r="F69" s="177"/>
      <c r="G69" s="177"/>
      <c r="H69" s="177"/>
      <c r="I69" s="177"/>
      <c r="J69" s="178">
        <f>J172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119</v>
      </c>
      <c r="E70" s="182"/>
      <c r="F70" s="182"/>
      <c r="G70" s="182"/>
      <c r="H70" s="182"/>
      <c r="I70" s="182"/>
      <c r="J70" s="183">
        <f>J173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120</v>
      </c>
      <c r="E71" s="182"/>
      <c r="F71" s="182"/>
      <c r="G71" s="182"/>
      <c r="H71" s="182"/>
      <c r="I71" s="182"/>
      <c r="J71" s="183">
        <f>J177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121</v>
      </c>
      <c r="E72" s="182"/>
      <c r="F72" s="182"/>
      <c r="G72" s="182"/>
      <c r="H72" s="182"/>
      <c r="I72" s="182"/>
      <c r="J72" s="183">
        <f>J210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122</v>
      </c>
      <c r="E73" s="182"/>
      <c r="F73" s="182"/>
      <c r="G73" s="182"/>
      <c r="H73" s="182"/>
      <c r="I73" s="182"/>
      <c r="J73" s="183">
        <f>J222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123</v>
      </c>
      <c r="E74" s="182"/>
      <c r="F74" s="182"/>
      <c r="G74" s="182"/>
      <c r="H74" s="182"/>
      <c r="I74" s="182"/>
      <c r="J74" s="183">
        <f>J225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124</v>
      </c>
      <c r="E75" s="182"/>
      <c r="F75" s="182"/>
      <c r="G75" s="182"/>
      <c r="H75" s="182"/>
      <c r="I75" s="182"/>
      <c r="J75" s="183">
        <f>J228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125</v>
      </c>
      <c r="E76" s="182"/>
      <c r="F76" s="182"/>
      <c r="G76" s="182"/>
      <c r="H76" s="182"/>
      <c r="I76" s="182"/>
      <c r="J76" s="183">
        <f>J242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126</v>
      </c>
      <c r="E77" s="182"/>
      <c r="F77" s="182"/>
      <c r="G77" s="182"/>
      <c r="H77" s="182"/>
      <c r="I77" s="182"/>
      <c r="J77" s="183">
        <f>J255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127</v>
      </c>
      <c r="E78" s="182"/>
      <c r="F78" s="182"/>
      <c r="G78" s="182"/>
      <c r="H78" s="182"/>
      <c r="I78" s="182"/>
      <c r="J78" s="183">
        <f>J278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128</v>
      </c>
      <c r="E79" s="182"/>
      <c r="F79" s="182"/>
      <c r="G79" s="182"/>
      <c r="H79" s="182"/>
      <c r="I79" s="182"/>
      <c r="J79" s="183">
        <f>J283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129</v>
      </c>
      <c r="E80" s="182"/>
      <c r="F80" s="182"/>
      <c r="G80" s="182"/>
      <c r="H80" s="182"/>
      <c r="I80" s="182"/>
      <c r="J80" s="183">
        <f>J309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4"/>
      <c r="C81" s="175"/>
      <c r="D81" s="176" t="s">
        <v>130</v>
      </c>
      <c r="E81" s="177"/>
      <c r="F81" s="177"/>
      <c r="G81" s="177"/>
      <c r="H81" s="177"/>
      <c r="I81" s="177"/>
      <c r="J81" s="178">
        <f>J312</f>
        <v>0</v>
      </c>
      <c r="K81" s="175"/>
      <c r="L81" s="17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0"/>
      <c r="C82" s="125"/>
      <c r="D82" s="181" t="s">
        <v>131</v>
      </c>
      <c r="E82" s="182"/>
      <c r="F82" s="182"/>
      <c r="G82" s="182"/>
      <c r="H82" s="182"/>
      <c r="I82" s="182"/>
      <c r="J82" s="183">
        <f>J313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0"/>
      <c r="C83" s="125"/>
      <c r="D83" s="181" t="s">
        <v>132</v>
      </c>
      <c r="E83" s="182"/>
      <c r="F83" s="182"/>
      <c r="G83" s="182"/>
      <c r="H83" s="182"/>
      <c r="I83" s="182"/>
      <c r="J83" s="183">
        <f>J317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133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169" t="str">
        <f>E7</f>
        <v>Čtyřlístek- udržovací práce DL</v>
      </c>
      <c r="F93" s="32"/>
      <c r="G93" s="32"/>
      <c r="H93" s="32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" customFormat="1" ht="12" customHeight="1">
      <c r="B94" s="21"/>
      <c r="C94" s="32" t="s">
        <v>105</v>
      </c>
      <c r="D94" s="22"/>
      <c r="E94" s="22"/>
      <c r="F94" s="22"/>
      <c r="G94" s="22"/>
      <c r="H94" s="22"/>
      <c r="I94" s="22"/>
      <c r="J94" s="22"/>
      <c r="K94" s="22"/>
      <c r="L94" s="20"/>
    </row>
    <row r="95" s="2" customFormat="1" ht="16.5" customHeight="1">
      <c r="A95" s="38"/>
      <c r="B95" s="39"/>
      <c r="C95" s="40"/>
      <c r="D95" s="40"/>
      <c r="E95" s="169" t="s">
        <v>106</v>
      </c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107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69" t="str">
        <f>E11</f>
        <v>1 - 1PP-stavební část</v>
      </c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21</v>
      </c>
      <c r="D99" s="40"/>
      <c r="E99" s="40"/>
      <c r="F99" s="27" t="str">
        <f>F14</f>
        <v>Ostrava</v>
      </c>
      <c r="G99" s="40"/>
      <c r="H99" s="40"/>
      <c r="I99" s="32" t="s">
        <v>23</v>
      </c>
      <c r="J99" s="72" t="str">
        <f>IF(J14="","",J14)</f>
        <v>19. 11. 2021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25</v>
      </c>
      <c r="D101" s="40"/>
      <c r="E101" s="40"/>
      <c r="F101" s="27" t="str">
        <f>E17</f>
        <v>Čtyřlístek</v>
      </c>
      <c r="G101" s="40"/>
      <c r="H101" s="40"/>
      <c r="I101" s="32" t="s">
        <v>33</v>
      </c>
      <c r="J101" s="36" t="str">
        <f>E23</f>
        <v xml:space="preserve"> </v>
      </c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5.15" customHeight="1">
      <c r="A102" s="38"/>
      <c r="B102" s="39"/>
      <c r="C102" s="32" t="s">
        <v>31</v>
      </c>
      <c r="D102" s="40"/>
      <c r="E102" s="40"/>
      <c r="F102" s="27" t="str">
        <f>IF(E20="","",E20)</f>
        <v>Vyplň údaj</v>
      </c>
      <c r="G102" s="40"/>
      <c r="H102" s="40"/>
      <c r="I102" s="32" t="s">
        <v>36</v>
      </c>
      <c r="J102" s="36" t="str">
        <f>E26</f>
        <v xml:space="preserve"> </v>
      </c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0.32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11" customFormat="1" ht="29.28" customHeight="1">
      <c r="A104" s="185"/>
      <c r="B104" s="186"/>
      <c r="C104" s="187" t="s">
        <v>134</v>
      </c>
      <c r="D104" s="188" t="s">
        <v>58</v>
      </c>
      <c r="E104" s="188" t="s">
        <v>54</v>
      </c>
      <c r="F104" s="188" t="s">
        <v>55</v>
      </c>
      <c r="G104" s="188" t="s">
        <v>135</v>
      </c>
      <c r="H104" s="188" t="s">
        <v>136</v>
      </c>
      <c r="I104" s="188" t="s">
        <v>137</v>
      </c>
      <c r="J104" s="188" t="s">
        <v>111</v>
      </c>
      <c r="K104" s="189" t="s">
        <v>138</v>
      </c>
      <c r="L104" s="190"/>
      <c r="M104" s="92" t="s">
        <v>19</v>
      </c>
      <c r="N104" s="93" t="s">
        <v>43</v>
      </c>
      <c r="O104" s="93" t="s">
        <v>139</v>
      </c>
      <c r="P104" s="93" t="s">
        <v>140</v>
      </c>
      <c r="Q104" s="93" t="s">
        <v>141</v>
      </c>
      <c r="R104" s="93" t="s">
        <v>142</v>
      </c>
      <c r="S104" s="93" t="s">
        <v>143</v>
      </c>
      <c r="T104" s="94" t="s">
        <v>144</v>
      </c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</row>
    <row r="105" s="2" customFormat="1" ht="22.8" customHeight="1">
      <c r="A105" s="38"/>
      <c r="B105" s="39"/>
      <c r="C105" s="99" t="s">
        <v>145</v>
      </c>
      <c r="D105" s="40"/>
      <c r="E105" s="40"/>
      <c r="F105" s="40"/>
      <c r="G105" s="40"/>
      <c r="H105" s="40"/>
      <c r="I105" s="40"/>
      <c r="J105" s="191">
        <f>BK105</f>
        <v>0</v>
      </c>
      <c r="K105" s="40"/>
      <c r="L105" s="44"/>
      <c r="M105" s="95"/>
      <c r="N105" s="192"/>
      <c r="O105" s="96"/>
      <c r="P105" s="193">
        <f>P106+P172+P312</f>
        <v>0</v>
      </c>
      <c r="Q105" s="96"/>
      <c r="R105" s="193">
        <f>R106+R172+R312</f>
        <v>4.7307903200000005</v>
      </c>
      <c r="S105" s="96"/>
      <c r="T105" s="194">
        <f>T106+T172+T312</f>
        <v>4.7363515600000001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72</v>
      </c>
      <c r="AU105" s="17" t="s">
        <v>112</v>
      </c>
      <c r="BK105" s="195">
        <f>BK106+BK172+BK312</f>
        <v>0</v>
      </c>
    </row>
    <row r="106" s="12" customFormat="1" ht="25.92" customHeight="1">
      <c r="A106" s="12"/>
      <c r="B106" s="196"/>
      <c r="C106" s="197"/>
      <c r="D106" s="198" t="s">
        <v>72</v>
      </c>
      <c r="E106" s="199" t="s">
        <v>146</v>
      </c>
      <c r="F106" s="199" t="s">
        <v>147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P107+P129+P149+P168</f>
        <v>0</v>
      </c>
      <c r="Q106" s="204"/>
      <c r="R106" s="205">
        <f>R107+R129+R149+R168</f>
        <v>1.35050632</v>
      </c>
      <c r="S106" s="204"/>
      <c r="T106" s="206">
        <f>T107+T129+T149+T168</f>
        <v>4.5667200000000001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77</v>
      </c>
      <c r="AT106" s="208" t="s">
        <v>72</v>
      </c>
      <c r="AU106" s="208" t="s">
        <v>73</v>
      </c>
      <c r="AY106" s="207" t="s">
        <v>148</v>
      </c>
      <c r="BK106" s="209">
        <f>BK107+BK129+BK149+BK168</f>
        <v>0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149</v>
      </c>
      <c r="F107" s="210" t="s">
        <v>150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SUM(P108:P128)</f>
        <v>0</v>
      </c>
      <c r="Q107" s="204"/>
      <c r="R107" s="205">
        <f>SUM(R108:R128)</f>
        <v>1.2517687200000001</v>
      </c>
      <c r="S107" s="204"/>
      <c r="T107" s="206">
        <f>SUM(T108:T128)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77</v>
      </c>
      <c r="AT107" s="208" t="s">
        <v>72</v>
      </c>
      <c r="AU107" s="208" t="s">
        <v>77</v>
      </c>
      <c r="AY107" s="207" t="s">
        <v>148</v>
      </c>
      <c r="BK107" s="209">
        <f>SUM(BK108:BK128)</f>
        <v>0</v>
      </c>
    </row>
    <row r="108" s="2" customFormat="1" ht="16.5" customHeight="1">
      <c r="A108" s="38"/>
      <c r="B108" s="39"/>
      <c r="C108" s="212" t="s">
        <v>81</v>
      </c>
      <c r="D108" s="212" t="s">
        <v>151</v>
      </c>
      <c r="E108" s="213" t="s">
        <v>152</v>
      </c>
      <c r="F108" s="214" t="s">
        <v>153</v>
      </c>
      <c r="G108" s="215" t="s">
        <v>154</v>
      </c>
      <c r="H108" s="216">
        <v>75.951999999999998</v>
      </c>
      <c r="I108" s="217"/>
      <c r="J108" s="218">
        <f>ROUND(I108*H108,2)</f>
        <v>0</v>
      </c>
      <c r="K108" s="214" t="s">
        <v>155</v>
      </c>
      <c r="L108" s="44"/>
      <c r="M108" s="219" t="s">
        <v>19</v>
      </c>
      <c r="N108" s="220" t="s">
        <v>45</v>
      </c>
      <c r="O108" s="84"/>
      <c r="P108" s="221">
        <f>O108*H108</f>
        <v>0</v>
      </c>
      <c r="Q108" s="221">
        <v>0.0035000000000000001</v>
      </c>
      <c r="R108" s="221">
        <f>Q108*H108</f>
        <v>0.26583200000000001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91</v>
      </c>
      <c r="AT108" s="223" t="s">
        <v>151</v>
      </c>
      <c r="AU108" s="223" t="s">
        <v>81</v>
      </c>
      <c r="AY108" s="17" t="s">
        <v>148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91</v>
      </c>
      <c r="BM108" s="223" t="s">
        <v>156</v>
      </c>
    </row>
    <row r="109" s="2" customFormat="1">
      <c r="A109" s="38"/>
      <c r="B109" s="39"/>
      <c r="C109" s="40"/>
      <c r="D109" s="225" t="s">
        <v>157</v>
      </c>
      <c r="E109" s="40"/>
      <c r="F109" s="226" t="s">
        <v>158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157</v>
      </c>
      <c r="AU109" s="17" t="s">
        <v>81</v>
      </c>
    </row>
    <row r="110" s="2" customFormat="1">
      <c r="A110" s="38"/>
      <c r="B110" s="39"/>
      <c r="C110" s="40"/>
      <c r="D110" s="230" t="s">
        <v>159</v>
      </c>
      <c r="E110" s="40"/>
      <c r="F110" s="231" t="s">
        <v>160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81</v>
      </c>
    </row>
    <row r="111" s="13" customFormat="1">
      <c r="A111" s="13"/>
      <c r="B111" s="232"/>
      <c r="C111" s="233"/>
      <c r="D111" s="225" t="s">
        <v>161</v>
      </c>
      <c r="E111" s="234" t="s">
        <v>19</v>
      </c>
      <c r="F111" s="235" t="s">
        <v>162</v>
      </c>
      <c r="G111" s="233"/>
      <c r="H111" s="236">
        <v>75.951999999999998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161</v>
      </c>
      <c r="AU111" s="242" t="s">
        <v>81</v>
      </c>
      <c r="AV111" s="13" t="s">
        <v>81</v>
      </c>
      <c r="AW111" s="13" t="s">
        <v>35</v>
      </c>
      <c r="AX111" s="13" t="s">
        <v>77</v>
      </c>
      <c r="AY111" s="242" t="s">
        <v>148</v>
      </c>
    </row>
    <row r="112" s="2" customFormat="1" ht="16.5" customHeight="1">
      <c r="A112" s="38"/>
      <c r="B112" s="39"/>
      <c r="C112" s="212" t="s">
        <v>88</v>
      </c>
      <c r="D112" s="212" t="s">
        <v>151</v>
      </c>
      <c r="E112" s="213" t="s">
        <v>163</v>
      </c>
      <c r="F112" s="214" t="s">
        <v>164</v>
      </c>
      <c r="G112" s="215" t="s">
        <v>154</v>
      </c>
      <c r="H112" s="216">
        <v>6.1440000000000001</v>
      </c>
      <c r="I112" s="217"/>
      <c r="J112" s="218">
        <f>ROUND(I112*H112,2)</f>
        <v>0</v>
      </c>
      <c r="K112" s="214" t="s">
        <v>155</v>
      </c>
      <c r="L112" s="44"/>
      <c r="M112" s="219" t="s">
        <v>19</v>
      </c>
      <c r="N112" s="220" t="s">
        <v>45</v>
      </c>
      <c r="O112" s="84"/>
      <c r="P112" s="221">
        <f>O112*H112</f>
        <v>0</v>
      </c>
      <c r="Q112" s="221">
        <v>0.018380000000000001</v>
      </c>
      <c r="R112" s="221">
        <f>Q112*H112</f>
        <v>0.11292672000000001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91</v>
      </c>
      <c r="AT112" s="223" t="s">
        <v>151</v>
      </c>
      <c r="AU112" s="223" t="s">
        <v>81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91</v>
      </c>
      <c r="BM112" s="223" t="s">
        <v>165</v>
      </c>
    </row>
    <row r="113" s="2" customFormat="1">
      <c r="A113" s="38"/>
      <c r="B113" s="39"/>
      <c r="C113" s="40"/>
      <c r="D113" s="225" t="s">
        <v>157</v>
      </c>
      <c r="E113" s="40"/>
      <c r="F113" s="226" t="s">
        <v>166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157</v>
      </c>
      <c r="AU113" s="17" t="s">
        <v>81</v>
      </c>
    </row>
    <row r="114" s="2" customFormat="1">
      <c r="A114" s="38"/>
      <c r="B114" s="39"/>
      <c r="C114" s="40"/>
      <c r="D114" s="230" t="s">
        <v>159</v>
      </c>
      <c r="E114" s="40"/>
      <c r="F114" s="231" t="s">
        <v>167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81</v>
      </c>
    </row>
    <row r="115" s="2" customFormat="1" ht="16.5" customHeight="1">
      <c r="A115" s="38"/>
      <c r="B115" s="39"/>
      <c r="C115" s="212" t="s">
        <v>91</v>
      </c>
      <c r="D115" s="212" t="s">
        <v>151</v>
      </c>
      <c r="E115" s="213" t="s">
        <v>168</v>
      </c>
      <c r="F115" s="214" t="s">
        <v>169</v>
      </c>
      <c r="G115" s="215" t="s">
        <v>154</v>
      </c>
      <c r="H115" s="216">
        <v>243.80000000000001</v>
      </c>
      <c r="I115" s="217"/>
      <c r="J115" s="218">
        <f>ROUND(I115*H115,2)</f>
        <v>0</v>
      </c>
      <c r="K115" s="214" t="s">
        <v>155</v>
      </c>
      <c r="L115" s="44"/>
      <c r="M115" s="219" t="s">
        <v>19</v>
      </c>
      <c r="N115" s="220" t="s">
        <v>45</v>
      </c>
      <c r="O115" s="84"/>
      <c r="P115" s="221">
        <f>O115*H115</f>
        <v>0</v>
      </c>
      <c r="Q115" s="221">
        <v>0.0035000000000000001</v>
      </c>
      <c r="R115" s="221">
        <f>Q115*H115</f>
        <v>0.85330000000000006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91</v>
      </c>
      <c r="AT115" s="223" t="s">
        <v>151</v>
      </c>
      <c r="AU115" s="223" t="s">
        <v>81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91</v>
      </c>
      <c r="BM115" s="223" t="s">
        <v>170</v>
      </c>
    </row>
    <row r="116" s="2" customFormat="1">
      <c r="A116" s="38"/>
      <c r="B116" s="39"/>
      <c r="C116" s="40"/>
      <c r="D116" s="225" t="s">
        <v>157</v>
      </c>
      <c r="E116" s="40"/>
      <c r="F116" s="226" t="s">
        <v>171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157</v>
      </c>
      <c r="AU116" s="17" t="s">
        <v>81</v>
      </c>
    </row>
    <row r="117" s="2" customFormat="1">
      <c r="A117" s="38"/>
      <c r="B117" s="39"/>
      <c r="C117" s="40"/>
      <c r="D117" s="230" t="s">
        <v>159</v>
      </c>
      <c r="E117" s="40"/>
      <c r="F117" s="231" t="s">
        <v>172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81</v>
      </c>
    </row>
    <row r="118" s="13" customFormat="1">
      <c r="A118" s="13"/>
      <c r="B118" s="232"/>
      <c r="C118" s="233"/>
      <c r="D118" s="225" t="s">
        <v>161</v>
      </c>
      <c r="E118" s="234" t="s">
        <v>19</v>
      </c>
      <c r="F118" s="235" t="s">
        <v>173</v>
      </c>
      <c r="G118" s="233"/>
      <c r="H118" s="236">
        <v>243.80000000000001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161</v>
      </c>
      <c r="AU118" s="242" t="s">
        <v>81</v>
      </c>
      <c r="AV118" s="13" t="s">
        <v>81</v>
      </c>
      <c r="AW118" s="13" t="s">
        <v>35</v>
      </c>
      <c r="AX118" s="13" t="s">
        <v>77</v>
      </c>
      <c r="AY118" s="242" t="s">
        <v>148</v>
      </c>
    </row>
    <row r="119" s="2" customFormat="1" ht="16.5" customHeight="1">
      <c r="A119" s="38"/>
      <c r="B119" s="39"/>
      <c r="C119" s="212" t="s">
        <v>174</v>
      </c>
      <c r="D119" s="212" t="s">
        <v>151</v>
      </c>
      <c r="E119" s="213" t="s">
        <v>175</v>
      </c>
      <c r="F119" s="214" t="s">
        <v>176</v>
      </c>
      <c r="G119" s="215" t="s">
        <v>154</v>
      </c>
      <c r="H119" s="216">
        <v>759.51999999999998</v>
      </c>
      <c r="I119" s="217"/>
      <c r="J119" s="218">
        <f>ROUND(I119*H119,2)</f>
        <v>0</v>
      </c>
      <c r="K119" s="214" t="s">
        <v>155</v>
      </c>
      <c r="L119" s="44"/>
      <c r="M119" s="219" t="s">
        <v>19</v>
      </c>
      <c r="N119" s="220" t="s">
        <v>45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91</v>
      </c>
      <c r="AT119" s="223" t="s">
        <v>151</v>
      </c>
      <c r="AU119" s="223" t="s">
        <v>81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91</v>
      </c>
      <c r="BM119" s="223" t="s">
        <v>177</v>
      </c>
    </row>
    <row r="120" s="2" customFormat="1">
      <c r="A120" s="38"/>
      <c r="B120" s="39"/>
      <c r="C120" s="40"/>
      <c r="D120" s="225" t="s">
        <v>157</v>
      </c>
      <c r="E120" s="40"/>
      <c r="F120" s="226" t="s">
        <v>178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157</v>
      </c>
      <c r="AU120" s="17" t="s">
        <v>81</v>
      </c>
    </row>
    <row r="121" s="2" customFormat="1">
      <c r="A121" s="38"/>
      <c r="B121" s="39"/>
      <c r="C121" s="40"/>
      <c r="D121" s="230" t="s">
        <v>159</v>
      </c>
      <c r="E121" s="40"/>
      <c r="F121" s="231" t="s">
        <v>179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81</v>
      </c>
    </row>
    <row r="122" s="13" customFormat="1">
      <c r="A122" s="13"/>
      <c r="B122" s="232"/>
      <c r="C122" s="233"/>
      <c r="D122" s="225" t="s">
        <v>161</v>
      </c>
      <c r="E122" s="234" t="s">
        <v>19</v>
      </c>
      <c r="F122" s="235" t="s">
        <v>180</v>
      </c>
      <c r="G122" s="233"/>
      <c r="H122" s="236">
        <v>759.51999999999998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161</v>
      </c>
      <c r="AU122" s="242" t="s">
        <v>81</v>
      </c>
      <c r="AV122" s="13" t="s">
        <v>81</v>
      </c>
      <c r="AW122" s="13" t="s">
        <v>35</v>
      </c>
      <c r="AX122" s="13" t="s">
        <v>77</v>
      </c>
      <c r="AY122" s="242" t="s">
        <v>148</v>
      </c>
    </row>
    <row r="123" s="2" customFormat="1" ht="16.5" customHeight="1">
      <c r="A123" s="38"/>
      <c r="B123" s="39"/>
      <c r="C123" s="212" t="s">
        <v>149</v>
      </c>
      <c r="D123" s="212" t="s">
        <v>151</v>
      </c>
      <c r="E123" s="213" t="s">
        <v>181</v>
      </c>
      <c r="F123" s="214" t="s">
        <v>182</v>
      </c>
      <c r="G123" s="215" t="s">
        <v>183</v>
      </c>
      <c r="H123" s="216">
        <v>1</v>
      </c>
      <c r="I123" s="217"/>
      <c r="J123" s="218">
        <f>ROUND(I123*H123,2)</f>
        <v>0</v>
      </c>
      <c r="K123" s="214" t="s">
        <v>155</v>
      </c>
      <c r="L123" s="44"/>
      <c r="M123" s="219" t="s">
        <v>19</v>
      </c>
      <c r="N123" s="220" t="s">
        <v>45</v>
      </c>
      <c r="O123" s="84"/>
      <c r="P123" s="221">
        <f>O123*H123</f>
        <v>0</v>
      </c>
      <c r="Q123" s="221">
        <v>0.00048000000000000001</v>
      </c>
      <c r="R123" s="221">
        <f>Q123*H123</f>
        <v>0.00048000000000000001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91</v>
      </c>
      <c r="AT123" s="223" t="s">
        <v>151</v>
      </c>
      <c r="AU123" s="223" t="s">
        <v>81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91</v>
      </c>
      <c r="BM123" s="223" t="s">
        <v>184</v>
      </c>
    </row>
    <row r="124" s="2" customFormat="1">
      <c r="A124" s="38"/>
      <c r="B124" s="39"/>
      <c r="C124" s="40"/>
      <c r="D124" s="225" t="s">
        <v>157</v>
      </c>
      <c r="E124" s="40"/>
      <c r="F124" s="226" t="s">
        <v>185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157</v>
      </c>
      <c r="AU124" s="17" t="s">
        <v>81</v>
      </c>
    </row>
    <row r="125" s="2" customFormat="1">
      <c r="A125" s="38"/>
      <c r="B125" s="39"/>
      <c r="C125" s="40"/>
      <c r="D125" s="230" t="s">
        <v>159</v>
      </c>
      <c r="E125" s="40"/>
      <c r="F125" s="231" t="s">
        <v>186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81</v>
      </c>
    </row>
    <row r="126" s="2" customFormat="1" ht="16.5" customHeight="1">
      <c r="A126" s="38"/>
      <c r="B126" s="39"/>
      <c r="C126" s="243" t="s">
        <v>187</v>
      </c>
      <c r="D126" s="243" t="s">
        <v>188</v>
      </c>
      <c r="E126" s="244" t="s">
        <v>189</v>
      </c>
      <c r="F126" s="245" t="s">
        <v>190</v>
      </c>
      <c r="G126" s="246" t="s">
        <v>183</v>
      </c>
      <c r="H126" s="247">
        <v>1</v>
      </c>
      <c r="I126" s="248"/>
      <c r="J126" s="249">
        <f>ROUND(I126*H126,2)</f>
        <v>0</v>
      </c>
      <c r="K126" s="245" t="s">
        <v>155</v>
      </c>
      <c r="L126" s="250"/>
      <c r="M126" s="251" t="s">
        <v>19</v>
      </c>
      <c r="N126" s="252" t="s">
        <v>45</v>
      </c>
      <c r="O126" s="84"/>
      <c r="P126" s="221">
        <f>O126*H126</f>
        <v>0</v>
      </c>
      <c r="Q126" s="221">
        <v>0.019230000000000001</v>
      </c>
      <c r="R126" s="221">
        <f>Q126*H126</f>
        <v>0.019230000000000001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191</v>
      </c>
      <c r="AT126" s="223" t="s">
        <v>188</v>
      </c>
      <c r="AU126" s="223" t="s">
        <v>81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91</v>
      </c>
      <c r="BM126" s="223" t="s">
        <v>192</v>
      </c>
    </row>
    <row r="127" s="2" customFormat="1">
      <c r="A127" s="38"/>
      <c r="B127" s="39"/>
      <c r="C127" s="40"/>
      <c r="D127" s="225" t="s">
        <v>157</v>
      </c>
      <c r="E127" s="40"/>
      <c r="F127" s="226" t="s">
        <v>190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157</v>
      </c>
      <c r="AU127" s="17" t="s">
        <v>81</v>
      </c>
    </row>
    <row r="128" s="2" customFormat="1">
      <c r="A128" s="38"/>
      <c r="B128" s="39"/>
      <c r="C128" s="40"/>
      <c r="D128" s="230" t="s">
        <v>159</v>
      </c>
      <c r="E128" s="40"/>
      <c r="F128" s="231" t="s">
        <v>193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81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194</v>
      </c>
      <c r="F129" s="210" t="s">
        <v>195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SUM(P130:P148)</f>
        <v>0</v>
      </c>
      <c r="Q129" s="204"/>
      <c r="R129" s="205">
        <f>SUM(R130:R148)</f>
        <v>0.098737599999999995</v>
      </c>
      <c r="S129" s="204"/>
      <c r="T129" s="206">
        <f>SUM(T130:T148)</f>
        <v>4.5667200000000001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77</v>
      </c>
      <c r="AT129" s="208" t="s">
        <v>72</v>
      </c>
      <c r="AU129" s="208" t="s">
        <v>77</v>
      </c>
      <c r="AY129" s="207" t="s">
        <v>148</v>
      </c>
      <c r="BK129" s="209">
        <f>SUM(BK130:BK148)</f>
        <v>0</v>
      </c>
    </row>
    <row r="130" s="2" customFormat="1" ht="21.75" customHeight="1">
      <c r="A130" s="38"/>
      <c r="B130" s="39"/>
      <c r="C130" s="212" t="s">
        <v>191</v>
      </c>
      <c r="D130" s="212" t="s">
        <v>151</v>
      </c>
      <c r="E130" s="213" t="s">
        <v>196</v>
      </c>
      <c r="F130" s="214" t="s">
        <v>197</v>
      </c>
      <c r="G130" s="215" t="s">
        <v>154</v>
      </c>
      <c r="H130" s="216">
        <v>759.51999999999998</v>
      </c>
      <c r="I130" s="217"/>
      <c r="J130" s="218">
        <f>ROUND(I130*H130,2)</f>
        <v>0</v>
      </c>
      <c r="K130" s="214" t="s">
        <v>155</v>
      </c>
      <c r="L130" s="44"/>
      <c r="M130" s="219" t="s">
        <v>19</v>
      </c>
      <c r="N130" s="220" t="s">
        <v>45</v>
      </c>
      <c r="O130" s="84"/>
      <c r="P130" s="221">
        <f>O130*H130</f>
        <v>0</v>
      </c>
      <c r="Q130" s="221">
        <v>0.00012999999999999999</v>
      </c>
      <c r="R130" s="221">
        <f>Q130*H130</f>
        <v>0.098737599999999995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91</v>
      </c>
      <c r="AT130" s="223" t="s">
        <v>151</v>
      </c>
      <c r="AU130" s="223" t="s">
        <v>81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91</v>
      </c>
      <c r="BM130" s="223" t="s">
        <v>198</v>
      </c>
    </row>
    <row r="131" s="2" customFormat="1">
      <c r="A131" s="38"/>
      <c r="B131" s="39"/>
      <c r="C131" s="40"/>
      <c r="D131" s="225" t="s">
        <v>157</v>
      </c>
      <c r="E131" s="40"/>
      <c r="F131" s="226" t="s">
        <v>199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81</v>
      </c>
    </row>
    <row r="132" s="2" customFormat="1">
      <c r="A132" s="38"/>
      <c r="B132" s="39"/>
      <c r="C132" s="40"/>
      <c r="D132" s="230" t="s">
        <v>159</v>
      </c>
      <c r="E132" s="40"/>
      <c r="F132" s="231" t="s">
        <v>200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81</v>
      </c>
    </row>
    <row r="133" s="13" customFormat="1">
      <c r="A133" s="13"/>
      <c r="B133" s="232"/>
      <c r="C133" s="233"/>
      <c r="D133" s="225" t="s">
        <v>161</v>
      </c>
      <c r="E133" s="234" t="s">
        <v>19</v>
      </c>
      <c r="F133" s="235" t="s">
        <v>180</v>
      </c>
      <c r="G133" s="233"/>
      <c r="H133" s="236">
        <v>759.51999999999998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161</v>
      </c>
      <c r="AU133" s="242" t="s">
        <v>81</v>
      </c>
      <c r="AV133" s="13" t="s">
        <v>81</v>
      </c>
      <c r="AW133" s="13" t="s">
        <v>35</v>
      </c>
      <c r="AX133" s="13" t="s">
        <v>77</v>
      </c>
      <c r="AY133" s="242" t="s">
        <v>148</v>
      </c>
    </row>
    <row r="134" s="2" customFormat="1" ht="16.5" customHeight="1">
      <c r="A134" s="38"/>
      <c r="B134" s="39"/>
      <c r="C134" s="212" t="s">
        <v>194</v>
      </c>
      <c r="D134" s="212" t="s">
        <v>151</v>
      </c>
      <c r="E134" s="213" t="s">
        <v>201</v>
      </c>
      <c r="F134" s="214" t="s">
        <v>202</v>
      </c>
      <c r="G134" s="215" t="s">
        <v>154</v>
      </c>
      <c r="H134" s="216">
        <v>759.51999999999998</v>
      </c>
      <c r="I134" s="217"/>
      <c r="J134" s="218">
        <f>ROUND(I134*H134,2)</f>
        <v>0</v>
      </c>
      <c r="K134" s="214" t="s">
        <v>155</v>
      </c>
      <c r="L134" s="44"/>
      <c r="M134" s="219" t="s">
        <v>19</v>
      </c>
      <c r="N134" s="220" t="s">
        <v>45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91</v>
      </c>
      <c r="AT134" s="223" t="s">
        <v>151</v>
      </c>
      <c r="AU134" s="223" t="s">
        <v>81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91</v>
      </c>
      <c r="BM134" s="223" t="s">
        <v>203</v>
      </c>
    </row>
    <row r="135" s="2" customFormat="1">
      <c r="A135" s="38"/>
      <c r="B135" s="39"/>
      <c r="C135" s="40"/>
      <c r="D135" s="225" t="s">
        <v>157</v>
      </c>
      <c r="E135" s="40"/>
      <c r="F135" s="226" t="s">
        <v>204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157</v>
      </c>
      <c r="AU135" s="17" t="s">
        <v>81</v>
      </c>
    </row>
    <row r="136" s="2" customFormat="1">
      <c r="A136" s="38"/>
      <c r="B136" s="39"/>
      <c r="C136" s="40"/>
      <c r="D136" s="230" t="s">
        <v>159</v>
      </c>
      <c r="E136" s="40"/>
      <c r="F136" s="231" t="s">
        <v>205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81</v>
      </c>
    </row>
    <row r="137" s="13" customFormat="1">
      <c r="A137" s="13"/>
      <c r="B137" s="232"/>
      <c r="C137" s="233"/>
      <c r="D137" s="225" t="s">
        <v>161</v>
      </c>
      <c r="E137" s="234" t="s">
        <v>19</v>
      </c>
      <c r="F137" s="235" t="s">
        <v>180</v>
      </c>
      <c r="G137" s="233"/>
      <c r="H137" s="236">
        <v>759.51999999999998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161</v>
      </c>
      <c r="AU137" s="242" t="s">
        <v>81</v>
      </c>
      <c r="AV137" s="13" t="s">
        <v>81</v>
      </c>
      <c r="AW137" s="13" t="s">
        <v>35</v>
      </c>
      <c r="AX137" s="13" t="s">
        <v>77</v>
      </c>
      <c r="AY137" s="242" t="s">
        <v>148</v>
      </c>
    </row>
    <row r="138" s="2" customFormat="1" ht="16.5" customHeight="1">
      <c r="A138" s="38"/>
      <c r="B138" s="39"/>
      <c r="C138" s="212" t="s">
        <v>206</v>
      </c>
      <c r="D138" s="212" t="s">
        <v>151</v>
      </c>
      <c r="E138" s="213" t="s">
        <v>207</v>
      </c>
      <c r="F138" s="214" t="s">
        <v>208</v>
      </c>
      <c r="G138" s="215" t="s">
        <v>154</v>
      </c>
      <c r="H138" s="216">
        <v>1.6000000000000001</v>
      </c>
      <c r="I138" s="217"/>
      <c r="J138" s="218">
        <f>ROUND(I138*H138,2)</f>
        <v>0</v>
      </c>
      <c r="K138" s="214" t="s">
        <v>155</v>
      </c>
      <c r="L138" s="44"/>
      <c r="M138" s="219" t="s">
        <v>19</v>
      </c>
      <c r="N138" s="220" t="s">
        <v>45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0.063</v>
      </c>
      <c r="T138" s="222">
        <f>S138*H138</f>
        <v>0.1008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91</v>
      </c>
      <c r="AT138" s="223" t="s">
        <v>151</v>
      </c>
      <c r="AU138" s="223" t="s">
        <v>81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91</v>
      </c>
      <c r="BM138" s="223" t="s">
        <v>209</v>
      </c>
    </row>
    <row r="139" s="2" customFormat="1">
      <c r="A139" s="38"/>
      <c r="B139" s="39"/>
      <c r="C139" s="40"/>
      <c r="D139" s="225" t="s">
        <v>157</v>
      </c>
      <c r="E139" s="40"/>
      <c r="F139" s="226" t="s">
        <v>210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157</v>
      </c>
      <c r="AU139" s="17" t="s">
        <v>81</v>
      </c>
    </row>
    <row r="140" s="2" customFormat="1">
      <c r="A140" s="38"/>
      <c r="B140" s="39"/>
      <c r="C140" s="40"/>
      <c r="D140" s="230" t="s">
        <v>159</v>
      </c>
      <c r="E140" s="40"/>
      <c r="F140" s="231" t="s">
        <v>211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81</v>
      </c>
    </row>
    <row r="141" s="2" customFormat="1" ht="16.5" customHeight="1">
      <c r="A141" s="38"/>
      <c r="B141" s="39"/>
      <c r="C141" s="212" t="s">
        <v>212</v>
      </c>
      <c r="D141" s="212" t="s">
        <v>151</v>
      </c>
      <c r="E141" s="213" t="s">
        <v>213</v>
      </c>
      <c r="F141" s="214" t="s">
        <v>214</v>
      </c>
      <c r="G141" s="215" t="s">
        <v>215</v>
      </c>
      <c r="H141" s="216">
        <v>0.16</v>
      </c>
      <c r="I141" s="217"/>
      <c r="J141" s="218">
        <f>ROUND(I141*H141,2)</f>
        <v>0</v>
      </c>
      <c r="K141" s="214" t="s">
        <v>155</v>
      </c>
      <c r="L141" s="44"/>
      <c r="M141" s="219" t="s">
        <v>19</v>
      </c>
      <c r="N141" s="220" t="s">
        <v>45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1.8</v>
      </c>
      <c r="T141" s="222">
        <f>S141*H141</f>
        <v>0.28800000000000003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91</v>
      </c>
      <c r="AT141" s="223" t="s">
        <v>151</v>
      </c>
      <c r="AU141" s="223" t="s">
        <v>81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91</v>
      </c>
      <c r="BM141" s="223" t="s">
        <v>216</v>
      </c>
    </row>
    <row r="142" s="2" customFormat="1">
      <c r="A142" s="38"/>
      <c r="B142" s="39"/>
      <c r="C142" s="40"/>
      <c r="D142" s="225" t="s">
        <v>157</v>
      </c>
      <c r="E142" s="40"/>
      <c r="F142" s="226" t="s">
        <v>217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81</v>
      </c>
    </row>
    <row r="143" s="2" customFormat="1">
      <c r="A143" s="38"/>
      <c r="B143" s="39"/>
      <c r="C143" s="40"/>
      <c r="D143" s="230" t="s">
        <v>159</v>
      </c>
      <c r="E143" s="40"/>
      <c r="F143" s="231" t="s">
        <v>218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81</v>
      </c>
    </row>
    <row r="144" s="13" customFormat="1">
      <c r="A144" s="13"/>
      <c r="B144" s="232"/>
      <c r="C144" s="233"/>
      <c r="D144" s="225" t="s">
        <v>161</v>
      </c>
      <c r="E144" s="234" t="s">
        <v>19</v>
      </c>
      <c r="F144" s="235" t="s">
        <v>219</v>
      </c>
      <c r="G144" s="233"/>
      <c r="H144" s="236">
        <v>0.16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161</v>
      </c>
      <c r="AU144" s="242" t="s">
        <v>81</v>
      </c>
      <c r="AV144" s="13" t="s">
        <v>81</v>
      </c>
      <c r="AW144" s="13" t="s">
        <v>35</v>
      </c>
      <c r="AX144" s="13" t="s">
        <v>77</v>
      </c>
      <c r="AY144" s="242" t="s">
        <v>148</v>
      </c>
    </row>
    <row r="145" s="2" customFormat="1" ht="16.5" customHeight="1">
      <c r="A145" s="38"/>
      <c r="B145" s="39"/>
      <c r="C145" s="212" t="s">
        <v>220</v>
      </c>
      <c r="D145" s="212" t="s">
        <v>151</v>
      </c>
      <c r="E145" s="213" t="s">
        <v>221</v>
      </c>
      <c r="F145" s="214" t="s">
        <v>222</v>
      </c>
      <c r="G145" s="215" t="s">
        <v>154</v>
      </c>
      <c r="H145" s="216">
        <v>61.439999999999998</v>
      </c>
      <c r="I145" s="217"/>
      <c r="J145" s="218">
        <f>ROUND(I145*H145,2)</f>
        <v>0</v>
      </c>
      <c r="K145" s="214" t="s">
        <v>155</v>
      </c>
      <c r="L145" s="44"/>
      <c r="M145" s="219" t="s">
        <v>19</v>
      </c>
      <c r="N145" s="220" t="s">
        <v>45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0.068000000000000005</v>
      </c>
      <c r="T145" s="222">
        <f>S145*H145</f>
        <v>4.1779200000000003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91</v>
      </c>
      <c r="AT145" s="223" t="s">
        <v>151</v>
      </c>
      <c r="AU145" s="223" t="s">
        <v>81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91</v>
      </c>
      <c r="BM145" s="223" t="s">
        <v>223</v>
      </c>
    </row>
    <row r="146" s="2" customFormat="1">
      <c r="A146" s="38"/>
      <c r="B146" s="39"/>
      <c r="C146" s="40"/>
      <c r="D146" s="225" t="s">
        <v>157</v>
      </c>
      <c r="E146" s="40"/>
      <c r="F146" s="226" t="s">
        <v>224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81</v>
      </c>
    </row>
    <row r="147" s="2" customFormat="1">
      <c r="A147" s="38"/>
      <c r="B147" s="39"/>
      <c r="C147" s="40"/>
      <c r="D147" s="230" t="s">
        <v>159</v>
      </c>
      <c r="E147" s="40"/>
      <c r="F147" s="231" t="s">
        <v>225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81</v>
      </c>
    </row>
    <row r="148" s="13" customFormat="1">
      <c r="A148" s="13"/>
      <c r="B148" s="232"/>
      <c r="C148" s="233"/>
      <c r="D148" s="225" t="s">
        <v>161</v>
      </c>
      <c r="E148" s="234" t="s">
        <v>19</v>
      </c>
      <c r="F148" s="235" t="s">
        <v>226</v>
      </c>
      <c r="G148" s="233"/>
      <c r="H148" s="236">
        <v>61.439999999999998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161</v>
      </c>
      <c r="AU148" s="242" t="s">
        <v>81</v>
      </c>
      <c r="AV148" s="13" t="s">
        <v>81</v>
      </c>
      <c r="AW148" s="13" t="s">
        <v>35</v>
      </c>
      <c r="AX148" s="13" t="s">
        <v>77</v>
      </c>
      <c r="AY148" s="242" t="s">
        <v>148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227</v>
      </c>
      <c r="F149" s="210" t="s">
        <v>228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SUM(P150:P167)</f>
        <v>0</v>
      </c>
      <c r="Q149" s="204"/>
      <c r="R149" s="205">
        <f>SUM(R150:R167)</f>
        <v>0</v>
      </c>
      <c r="S149" s="204"/>
      <c r="T149" s="206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77</v>
      </c>
      <c r="AT149" s="208" t="s">
        <v>72</v>
      </c>
      <c r="AU149" s="208" t="s">
        <v>77</v>
      </c>
      <c r="AY149" s="207" t="s">
        <v>148</v>
      </c>
      <c r="BK149" s="209">
        <f>SUM(BK150:BK167)</f>
        <v>0</v>
      </c>
    </row>
    <row r="150" s="2" customFormat="1" ht="16.5" customHeight="1">
      <c r="A150" s="38"/>
      <c r="B150" s="39"/>
      <c r="C150" s="212" t="s">
        <v>8</v>
      </c>
      <c r="D150" s="212" t="s">
        <v>151</v>
      </c>
      <c r="E150" s="213" t="s">
        <v>229</v>
      </c>
      <c r="F150" s="214" t="s">
        <v>230</v>
      </c>
      <c r="G150" s="215" t="s">
        <v>231</v>
      </c>
      <c r="H150" s="216">
        <v>4.7363499999999998</v>
      </c>
      <c r="I150" s="217"/>
      <c r="J150" s="218">
        <f>ROUND(I150*H150,2)</f>
        <v>0</v>
      </c>
      <c r="K150" s="214" t="s">
        <v>155</v>
      </c>
      <c r="L150" s="44"/>
      <c r="M150" s="219" t="s">
        <v>19</v>
      </c>
      <c r="N150" s="220" t="s">
        <v>45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91</v>
      </c>
      <c r="AT150" s="223" t="s">
        <v>151</v>
      </c>
      <c r="AU150" s="223" t="s">
        <v>81</v>
      </c>
      <c r="AY150" s="17" t="s">
        <v>148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91</v>
      </c>
      <c r="BM150" s="223" t="s">
        <v>232</v>
      </c>
    </row>
    <row r="151" s="2" customFormat="1">
      <c r="A151" s="38"/>
      <c r="B151" s="39"/>
      <c r="C151" s="40"/>
      <c r="D151" s="225" t="s">
        <v>157</v>
      </c>
      <c r="E151" s="40"/>
      <c r="F151" s="226" t="s">
        <v>233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81</v>
      </c>
    </row>
    <row r="152" s="2" customFormat="1">
      <c r="A152" s="38"/>
      <c r="B152" s="39"/>
      <c r="C152" s="40"/>
      <c r="D152" s="230" t="s">
        <v>159</v>
      </c>
      <c r="E152" s="40"/>
      <c r="F152" s="231" t="s">
        <v>234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81</v>
      </c>
    </row>
    <row r="153" s="2" customFormat="1" ht="16.5" customHeight="1">
      <c r="A153" s="38"/>
      <c r="B153" s="39"/>
      <c r="C153" s="212" t="s">
        <v>235</v>
      </c>
      <c r="D153" s="212" t="s">
        <v>151</v>
      </c>
      <c r="E153" s="213" t="s">
        <v>236</v>
      </c>
      <c r="F153" s="214" t="s">
        <v>237</v>
      </c>
      <c r="G153" s="215" t="s">
        <v>231</v>
      </c>
      <c r="H153" s="216">
        <v>4.7363499999999998</v>
      </c>
      <c r="I153" s="217"/>
      <c r="J153" s="218">
        <f>ROUND(I153*H153,2)</f>
        <v>0</v>
      </c>
      <c r="K153" s="214" t="s">
        <v>155</v>
      </c>
      <c r="L153" s="44"/>
      <c r="M153" s="219" t="s">
        <v>19</v>
      </c>
      <c r="N153" s="220" t="s">
        <v>45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91</v>
      </c>
      <c r="AT153" s="223" t="s">
        <v>151</v>
      </c>
      <c r="AU153" s="223" t="s">
        <v>81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91</v>
      </c>
      <c r="BM153" s="223" t="s">
        <v>238</v>
      </c>
    </row>
    <row r="154" s="2" customFormat="1">
      <c r="A154" s="38"/>
      <c r="B154" s="39"/>
      <c r="C154" s="40"/>
      <c r="D154" s="225" t="s">
        <v>157</v>
      </c>
      <c r="E154" s="40"/>
      <c r="F154" s="226" t="s">
        <v>239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81</v>
      </c>
    </row>
    <row r="155" s="2" customFormat="1">
      <c r="A155" s="38"/>
      <c r="B155" s="39"/>
      <c r="C155" s="40"/>
      <c r="D155" s="230" t="s">
        <v>159</v>
      </c>
      <c r="E155" s="40"/>
      <c r="F155" s="231" t="s">
        <v>240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81</v>
      </c>
    </row>
    <row r="156" s="2" customFormat="1" ht="21.75" customHeight="1">
      <c r="A156" s="38"/>
      <c r="B156" s="39"/>
      <c r="C156" s="212" t="s">
        <v>241</v>
      </c>
      <c r="D156" s="212" t="s">
        <v>151</v>
      </c>
      <c r="E156" s="213" t="s">
        <v>242</v>
      </c>
      <c r="F156" s="214" t="s">
        <v>243</v>
      </c>
      <c r="G156" s="215" t="s">
        <v>231</v>
      </c>
      <c r="H156" s="216">
        <v>4.7363499999999998</v>
      </c>
      <c r="I156" s="217"/>
      <c r="J156" s="218">
        <f>ROUND(I156*H156,2)</f>
        <v>0</v>
      </c>
      <c r="K156" s="214" t="s">
        <v>155</v>
      </c>
      <c r="L156" s="44"/>
      <c r="M156" s="219" t="s">
        <v>19</v>
      </c>
      <c r="N156" s="220" t="s">
        <v>45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91</v>
      </c>
      <c r="AT156" s="223" t="s">
        <v>151</v>
      </c>
      <c r="AU156" s="223" t="s">
        <v>81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91</v>
      </c>
      <c r="BM156" s="223" t="s">
        <v>244</v>
      </c>
    </row>
    <row r="157" s="2" customFormat="1">
      <c r="A157" s="38"/>
      <c r="B157" s="39"/>
      <c r="C157" s="40"/>
      <c r="D157" s="225" t="s">
        <v>157</v>
      </c>
      <c r="E157" s="40"/>
      <c r="F157" s="226" t="s">
        <v>245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157</v>
      </c>
      <c r="AU157" s="17" t="s">
        <v>81</v>
      </c>
    </row>
    <row r="158" s="2" customFormat="1">
      <c r="A158" s="38"/>
      <c r="B158" s="39"/>
      <c r="C158" s="40"/>
      <c r="D158" s="230" t="s">
        <v>159</v>
      </c>
      <c r="E158" s="40"/>
      <c r="F158" s="231" t="s">
        <v>246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81</v>
      </c>
    </row>
    <row r="159" s="2" customFormat="1" ht="16.5" customHeight="1">
      <c r="A159" s="38"/>
      <c r="B159" s="39"/>
      <c r="C159" s="212" t="s">
        <v>247</v>
      </c>
      <c r="D159" s="212" t="s">
        <v>151</v>
      </c>
      <c r="E159" s="213" t="s">
        <v>248</v>
      </c>
      <c r="F159" s="214" t="s">
        <v>249</v>
      </c>
      <c r="G159" s="215" t="s">
        <v>231</v>
      </c>
      <c r="H159" s="216">
        <v>4.7363499999999998</v>
      </c>
      <c r="I159" s="217"/>
      <c r="J159" s="218">
        <f>ROUND(I159*H159,2)</f>
        <v>0</v>
      </c>
      <c r="K159" s="214" t="s">
        <v>155</v>
      </c>
      <c r="L159" s="44"/>
      <c r="M159" s="219" t="s">
        <v>19</v>
      </c>
      <c r="N159" s="220" t="s">
        <v>45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91</v>
      </c>
      <c r="AT159" s="223" t="s">
        <v>151</v>
      </c>
      <c r="AU159" s="223" t="s">
        <v>81</v>
      </c>
      <c r="AY159" s="17" t="s">
        <v>148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91</v>
      </c>
      <c r="BM159" s="223" t="s">
        <v>250</v>
      </c>
    </row>
    <row r="160" s="2" customFormat="1">
      <c r="A160" s="38"/>
      <c r="B160" s="39"/>
      <c r="C160" s="40"/>
      <c r="D160" s="225" t="s">
        <v>157</v>
      </c>
      <c r="E160" s="40"/>
      <c r="F160" s="226" t="s">
        <v>251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81</v>
      </c>
    </row>
    <row r="161" s="2" customFormat="1">
      <c r="A161" s="38"/>
      <c r="B161" s="39"/>
      <c r="C161" s="40"/>
      <c r="D161" s="230" t="s">
        <v>159</v>
      </c>
      <c r="E161" s="40"/>
      <c r="F161" s="231" t="s">
        <v>252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81</v>
      </c>
    </row>
    <row r="162" s="2" customFormat="1" ht="16.5" customHeight="1">
      <c r="A162" s="38"/>
      <c r="B162" s="39"/>
      <c r="C162" s="212" t="s">
        <v>253</v>
      </c>
      <c r="D162" s="212" t="s">
        <v>151</v>
      </c>
      <c r="E162" s="213" t="s">
        <v>254</v>
      </c>
      <c r="F162" s="214" t="s">
        <v>255</v>
      </c>
      <c r="G162" s="215" t="s">
        <v>231</v>
      </c>
      <c r="H162" s="216">
        <v>56.780200000000001</v>
      </c>
      <c r="I162" s="217"/>
      <c r="J162" s="218">
        <f>ROUND(I162*H162,2)</f>
        <v>0</v>
      </c>
      <c r="K162" s="214" t="s">
        <v>155</v>
      </c>
      <c r="L162" s="44"/>
      <c r="M162" s="219" t="s">
        <v>19</v>
      </c>
      <c r="N162" s="220" t="s">
        <v>45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91</v>
      </c>
      <c r="AT162" s="223" t="s">
        <v>151</v>
      </c>
      <c r="AU162" s="223" t="s">
        <v>81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91</v>
      </c>
      <c r="BM162" s="223" t="s">
        <v>256</v>
      </c>
    </row>
    <row r="163" s="2" customFormat="1">
      <c r="A163" s="38"/>
      <c r="B163" s="39"/>
      <c r="C163" s="40"/>
      <c r="D163" s="225" t="s">
        <v>157</v>
      </c>
      <c r="E163" s="40"/>
      <c r="F163" s="226" t="s">
        <v>257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81</v>
      </c>
    </row>
    <row r="164" s="2" customFormat="1">
      <c r="A164" s="38"/>
      <c r="B164" s="39"/>
      <c r="C164" s="40"/>
      <c r="D164" s="230" t="s">
        <v>159</v>
      </c>
      <c r="E164" s="40"/>
      <c r="F164" s="231" t="s">
        <v>258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81</v>
      </c>
    </row>
    <row r="165" s="2" customFormat="1" ht="21.75" customHeight="1">
      <c r="A165" s="38"/>
      <c r="B165" s="39"/>
      <c r="C165" s="212" t="s">
        <v>259</v>
      </c>
      <c r="D165" s="212" t="s">
        <v>151</v>
      </c>
      <c r="E165" s="213" t="s">
        <v>260</v>
      </c>
      <c r="F165" s="214" t="s">
        <v>261</v>
      </c>
      <c r="G165" s="215" t="s">
        <v>231</v>
      </c>
      <c r="H165" s="216">
        <v>5.6780200000000001</v>
      </c>
      <c r="I165" s="217"/>
      <c r="J165" s="218">
        <f>ROUND(I165*H165,2)</f>
        <v>0</v>
      </c>
      <c r="K165" s="214" t="s">
        <v>155</v>
      </c>
      <c r="L165" s="44"/>
      <c r="M165" s="219" t="s">
        <v>19</v>
      </c>
      <c r="N165" s="220" t="s">
        <v>45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91</v>
      </c>
      <c r="AT165" s="223" t="s">
        <v>151</v>
      </c>
      <c r="AU165" s="223" t="s">
        <v>81</v>
      </c>
      <c r="AY165" s="17" t="s">
        <v>148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91</v>
      </c>
      <c r="BM165" s="223" t="s">
        <v>262</v>
      </c>
    </row>
    <row r="166" s="2" customFormat="1">
      <c r="A166" s="38"/>
      <c r="B166" s="39"/>
      <c r="C166" s="40"/>
      <c r="D166" s="225" t="s">
        <v>157</v>
      </c>
      <c r="E166" s="40"/>
      <c r="F166" s="226" t="s">
        <v>263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157</v>
      </c>
      <c r="AU166" s="17" t="s">
        <v>81</v>
      </c>
    </row>
    <row r="167" s="2" customFormat="1">
      <c r="A167" s="38"/>
      <c r="B167" s="39"/>
      <c r="C167" s="40"/>
      <c r="D167" s="230" t="s">
        <v>159</v>
      </c>
      <c r="E167" s="40"/>
      <c r="F167" s="231" t="s">
        <v>264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81</v>
      </c>
    </row>
    <row r="168" s="12" customFormat="1" ht="22.8" customHeight="1">
      <c r="A168" s="12"/>
      <c r="B168" s="196"/>
      <c r="C168" s="197"/>
      <c r="D168" s="198" t="s">
        <v>72</v>
      </c>
      <c r="E168" s="210" t="s">
        <v>265</v>
      </c>
      <c r="F168" s="210" t="s">
        <v>266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SUM(P169:P171)</f>
        <v>0</v>
      </c>
      <c r="Q168" s="204"/>
      <c r="R168" s="205">
        <f>SUM(R169:R171)</f>
        <v>0</v>
      </c>
      <c r="S168" s="204"/>
      <c r="T168" s="206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77</v>
      </c>
      <c r="AT168" s="208" t="s">
        <v>72</v>
      </c>
      <c r="AU168" s="208" t="s">
        <v>77</v>
      </c>
      <c r="AY168" s="207" t="s">
        <v>148</v>
      </c>
      <c r="BK168" s="209">
        <f>SUM(BK169:BK171)</f>
        <v>0</v>
      </c>
    </row>
    <row r="169" s="2" customFormat="1" ht="16.5" customHeight="1">
      <c r="A169" s="38"/>
      <c r="B169" s="39"/>
      <c r="C169" s="212" t="s">
        <v>7</v>
      </c>
      <c r="D169" s="212" t="s">
        <v>151</v>
      </c>
      <c r="E169" s="213" t="s">
        <v>267</v>
      </c>
      <c r="F169" s="214" t="s">
        <v>268</v>
      </c>
      <c r="G169" s="215" t="s">
        <v>231</v>
      </c>
      <c r="H169" s="216">
        <v>1.3505100000000001</v>
      </c>
      <c r="I169" s="217"/>
      <c r="J169" s="218">
        <f>ROUND(I169*H169,2)</f>
        <v>0</v>
      </c>
      <c r="K169" s="214" t="s">
        <v>155</v>
      </c>
      <c r="L169" s="44"/>
      <c r="M169" s="219" t="s">
        <v>19</v>
      </c>
      <c r="N169" s="220" t="s">
        <v>45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91</v>
      </c>
      <c r="AT169" s="223" t="s">
        <v>151</v>
      </c>
      <c r="AU169" s="223" t="s">
        <v>81</v>
      </c>
      <c r="AY169" s="17" t="s">
        <v>148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91</v>
      </c>
      <c r="BM169" s="223" t="s">
        <v>269</v>
      </c>
    </row>
    <row r="170" s="2" customFormat="1">
      <c r="A170" s="38"/>
      <c r="B170" s="39"/>
      <c r="C170" s="40"/>
      <c r="D170" s="225" t="s">
        <v>157</v>
      </c>
      <c r="E170" s="40"/>
      <c r="F170" s="226" t="s">
        <v>270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157</v>
      </c>
      <c r="AU170" s="17" t="s">
        <v>81</v>
      </c>
    </row>
    <row r="171" s="2" customFormat="1">
      <c r="A171" s="38"/>
      <c r="B171" s="39"/>
      <c r="C171" s="40"/>
      <c r="D171" s="230" t="s">
        <v>159</v>
      </c>
      <c r="E171" s="40"/>
      <c r="F171" s="231" t="s">
        <v>271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81</v>
      </c>
    </row>
    <row r="172" s="12" customFormat="1" ht="25.92" customHeight="1">
      <c r="A172" s="12"/>
      <c r="B172" s="196"/>
      <c r="C172" s="197"/>
      <c r="D172" s="198" t="s">
        <v>72</v>
      </c>
      <c r="E172" s="199" t="s">
        <v>272</v>
      </c>
      <c r="F172" s="199" t="s">
        <v>273</v>
      </c>
      <c r="G172" s="197"/>
      <c r="H172" s="197"/>
      <c r="I172" s="200"/>
      <c r="J172" s="201">
        <f>BK172</f>
        <v>0</v>
      </c>
      <c r="K172" s="197"/>
      <c r="L172" s="202"/>
      <c r="M172" s="203"/>
      <c r="N172" s="204"/>
      <c r="O172" s="204"/>
      <c r="P172" s="205">
        <f>P173+P177+P210+P222+P225+P228+P242+P255+P278+P283+P309</f>
        <v>0</v>
      </c>
      <c r="Q172" s="204"/>
      <c r="R172" s="205">
        <f>R173+R177+R210+R222+R225+R228+R242+R255+R278+R283+R309</f>
        <v>3.3802840000000005</v>
      </c>
      <c r="S172" s="204"/>
      <c r="T172" s="206">
        <f>T173+T177+T210+T222+T225+T228+T242+T255+T278+T283+T309</f>
        <v>0.16963156000000002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81</v>
      </c>
      <c r="AT172" s="208" t="s">
        <v>72</v>
      </c>
      <c r="AU172" s="208" t="s">
        <v>73</v>
      </c>
      <c r="AY172" s="207" t="s">
        <v>148</v>
      </c>
      <c r="BK172" s="209">
        <f>BK173+BK177+BK210+BK222+BK225+BK228+BK242+BK255+BK278+BK283+BK309</f>
        <v>0</v>
      </c>
    </row>
    <row r="173" s="12" customFormat="1" ht="22.8" customHeight="1">
      <c r="A173" s="12"/>
      <c r="B173" s="196"/>
      <c r="C173" s="197"/>
      <c r="D173" s="198" t="s">
        <v>72</v>
      </c>
      <c r="E173" s="210" t="s">
        <v>274</v>
      </c>
      <c r="F173" s="210" t="s">
        <v>275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SUM(P174:P176)</f>
        <v>0</v>
      </c>
      <c r="Q173" s="204"/>
      <c r="R173" s="205">
        <f>SUM(R174:R176)</f>
        <v>0</v>
      </c>
      <c r="S173" s="204"/>
      <c r="T173" s="206">
        <f>SUM(T174:T176)</f>
        <v>0.0030999999999999999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81</v>
      </c>
      <c r="AT173" s="208" t="s">
        <v>72</v>
      </c>
      <c r="AU173" s="208" t="s">
        <v>77</v>
      </c>
      <c r="AY173" s="207" t="s">
        <v>148</v>
      </c>
      <c r="BK173" s="209">
        <f>SUM(BK174:BK176)</f>
        <v>0</v>
      </c>
    </row>
    <row r="174" s="2" customFormat="1" ht="16.5" customHeight="1">
      <c r="A174" s="38"/>
      <c r="B174" s="39"/>
      <c r="C174" s="212" t="s">
        <v>276</v>
      </c>
      <c r="D174" s="212" t="s">
        <v>151</v>
      </c>
      <c r="E174" s="213" t="s">
        <v>277</v>
      </c>
      <c r="F174" s="214" t="s">
        <v>278</v>
      </c>
      <c r="G174" s="215" t="s">
        <v>183</v>
      </c>
      <c r="H174" s="216">
        <v>1</v>
      </c>
      <c r="I174" s="217"/>
      <c r="J174" s="218">
        <f>ROUND(I174*H174,2)</f>
        <v>0</v>
      </c>
      <c r="K174" s="214" t="s">
        <v>155</v>
      </c>
      <c r="L174" s="44"/>
      <c r="M174" s="219" t="s">
        <v>19</v>
      </c>
      <c r="N174" s="220" t="s">
        <v>45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0.0030999999999999999</v>
      </c>
      <c r="T174" s="222">
        <f>S174*H174</f>
        <v>0.0030999999999999999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235</v>
      </c>
      <c r="AT174" s="223" t="s">
        <v>151</v>
      </c>
      <c r="AU174" s="223" t="s">
        <v>81</v>
      </c>
      <c r="AY174" s="17" t="s">
        <v>148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235</v>
      </c>
      <c r="BM174" s="223" t="s">
        <v>279</v>
      </c>
    </row>
    <row r="175" s="2" customFormat="1">
      <c r="A175" s="38"/>
      <c r="B175" s="39"/>
      <c r="C175" s="40"/>
      <c r="D175" s="225" t="s">
        <v>157</v>
      </c>
      <c r="E175" s="40"/>
      <c r="F175" s="226" t="s">
        <v>280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157</v>
      </c>
      <c r="AU175" s="17" t="s">
        <v>81</v>
      </c>
    </row>
    <row r="176" s="2" customFormat="1">
      <c r="A176" s="38"/>
      <c r="B176" s="39"/>
      <c r="C176" s="40"/>
      <c r="D176" s="230" t="s">
        <v>159</v>
      </c>
      <c r="E176" s="40"/>
      <c r="F176" s="231" t="s">
        <v>281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81</v>
      </c>
    </row>
    <row r="177" s="12" customFormat="1" ht="22.8" customHeight="1">
      <c r="A177" s="12"/>
      <c r="B177" s="196"/>
      <c r="C177" s="197"/>
      <c r="D177" s="198" t="s">
        <v>72</v>
      </c>
      <c r="E177" s="210" t="s">
        <v>282</v>
      </c>
      <c r="F177" s="210" t="s">
        <v>283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SUM(P178:P209)</f>
        <v>0</v>
      </c>
      <c r="Q177" s="204"/>
      <c r="R177" s="205">
        <f>SUM(R178:R209)</f>
        <v>0.12154999999999999</v>
      </c>
      <c r="S177" s="204"/>
      <c r="T177" s="206">
        <f>SUM(T178:T209)</f>
        <v>0.11697000000000001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81</v>
      </c>
      <c r="AT177" s="208" t="s">
        <v>72</v>
      </c>
      <c r="AU177" s="208" t="s">
        <v>77</v>
      </c>
      <c r="AY177" s="207" t="s">
        <v>148</v>
      </c>
      <c r="BK177" s="209">
        <f>SUM(BK178:BK209)</f>
        <v>0</v>
      </c>
    </row>
    <row r="178" s="2" customFormat="1" ht="16.5" customHeight="1">
      <c r="A178" s="38"/>
      <c r="B178" s="39"/>
      <c r="C178" s="212" t="s">
        <v>284</v>
      </c>
      <c r="D178" s="212" t="s">
        <v>151</v>
      </c>
      <c r="E178" s="213" t="s">
        <v>285</v>
      </c>
      <c r="F178" s="214" t="s">
        <v>286</v>
      </c>
      <c r="G178" s="215" t="s">
        <v>287</v>
      </c>
      <c r="H178" s="216">
        <v>5</v>
      </c>
      <c r="I178" s="217"/>
      <c r="J178" s="218">
        <f>ROUND(I178*H178,2)</f>
        <v>0</v>
      </c>
      <c r="K178" s="214" t="s">
        <v>155</v>
      </c>
      <c r="L178" s="44"/>
      <c r="M178" s="219" t="s">
        <v>19</v>
      </c>
      <c r="N178" s="220" t="s">
        <v>45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0.01933</v>
      </c>
      <c r="T178" s="222">
        <f>S178*H178</f>
        <v>0.09665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235</v>
      </c>
      <c r="AT178" s="223" t="s">
        <v>151</v>
      </c>
      <c r="AU178" s="223" t="s">
        <v>81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235</v>
      </c>
      <c r="BM178" s="223" t="s">
        <v>288</v>
      </c>
    </row>
    <row r="179" s="2" customFormat="1">
      <c r="A179" s="38"/>
      <c r="B179" s="39"/>
      <c r="C179" s="40"/>
      <c r="D179" s="225" t="s">
        <v>157</v>
      </c>
      <c r="E179" s="40"/>
      <c r="F179" s="226" t="s">
        <v>289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81</v>
      </c>
    </row>
    <row r="180" s="2" customFormat="1">
      <c r="A180" s="38"/>
      <c r="B180" s="39"/>
      <c r="C180" s="40"/>
      <c r="D180" s="230" t="s">
        <v>159</v>
      </c>
      <c r="E180" s="40"/>
      <c r="F180" s="231" t="s">
        <v>290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81</v>
      </c>
    </row>
    <row r="181" s="2" customFormat="1" ht="16.5" customHeight="1">
      <c r="A181" s="38"/>
      <c r="B181" s="39"/>
      <c r="C181" s="212" t="s">
        <v>291</v>
      </c>
      <c r="D181" s="212" t="s">
        <v>151</v>
      </c>
      <c r="E181" s="213" t="s">
        <v>292</v>
      </c>
      <c r="F181" s="214" t="s">
        <v>293</v>
      </c>
      <c r="G181" s="215" t="s">
        <v>287</v>
      </c>
      <c r="H181" s="216">
        <v>5</v>
      </c>
      <c r="I181" s="217"/>
      <c r="J181" s="218">
        <f>ROUND(I181*H181,2)</f>
        <v>0</v>
      </c>
      <c r="K181" s="214" t="s">
        <v>155</v>
      </c>
      <c r="L181" s="44"/>
      <c r="M181" s="219" t="s">
        <v>19</v>
      </c>
      <c r="N181" s="220" t="s">
        <v>45</v>
      </c>
      <c r="O181" s="84"/>
      <c r="P181" s="221">
        <f>O181*H181</f>
        <v>0</v>
      </c>
      <c r="Q181" s="221">
        <v>0.014760000000000001</v>
      </c>
      <c r="R181" s="221">
        <f>Q181*H181</f>
        <v>0.073800000000000004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235</v>
      </c>
      <c r="AT181" s="223" t="s">
        <v>151</v>
      </c>
      <c r="AU181" s="223" t="s">
        <v>81</v>
      </c>
      <c r="AY181" s="17" t="s">
        <v>148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235</v>
      </c>
      <c r="BM181" s="223" t="s">
        <v>294</v>
      </c>
    </row>
    <row r="182" s="2" customFormat="1">
      <c r="A182" s="38"/>
      <c r="B182" s="39"/>
      <c r="C182" s="40"/>
      <c r="D182" s="225" t="s">
        <v>157</v>
      </c>
      <c r="E182" s="40"/>
      <c r="F182" s="226" t="s">
        <v>295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81</v>
      </c>
    </row>
    <row r="183" s="2" customFormat="1">
      <c r="A183" s="38"/>
      <c r="B183" s="39"/>
      <c r="C183" s="40"/>
      <c r="D183" s="230" t="s">
        <v>159</v>
      </c>
      <c r="E183" s="40"/>
      <c r="F183" s="231" t="s">
        <v>296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81</v>
      </c>
    </row>
    <row r="184" s="2" customFormat="1" ht="16.5" customHeight="1">
      <c r="A184" s="38"/>
      <c r="B184" s="39"/>
      <c r="C184" s="212" t="s">
        <v>297</v>
      </c>
      <c r="D184" s="212" t="s">
        <v>151</v>
      </c>
      <c r="E184" s="213" t="s">
        <v>298</v>
      </c>
      <c r="F184" s="214" t="s">
        <v>299</v>
      </c>
      <c r="G184" s="215" t="s">
        <v>287</v>
      </c>
      <c r="H184" s="216">
        <v>1</v>
      </c>
      <c r="I184" s="217"/>
      <c r="J184" s="218">
        <f>ROUND(I184*H184,2)</f>
        <v>0</v>
      </c>
      <c r="K184" s="214" t="s">
        <v>155</v>
      </c>
      <c r="L184" s="44"/>
      <c r="M184" s="219" t="s">
        <v>19</v>
      </c>
      <c r="N184" s="220" t="s">
        <v>45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0.019460000000000002</v>
      </c>
      <c r="T184" s="222">
        <f>S184*H184</f>
        <v>0.019460000000000002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235</v>
      </c>
      <c r="AT184" s="223" t="s">
        <v>151</v>
      </c>
      <c r="AU184" s="223" t="s">
        <v>81</v>
      </c>
      <c r="AY184" s="17" t="s">
        <v>148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235</v>
      </c>
      <c r="BM184" s="223" t="s">
        <v>300</v>
      </c>
    </row>
    <row r="185" s="2" customFormat="1">
      <c r="A185" s="38"/>
      <c r="B185" s="39"/>
      <c r="C185" s="40"/>
      <c r="D185" s="225" t="s">
        <v>157</v>
      </c>
      <c r="E185" s="40"/>
      <c r="F185" s="226" t="s">
        <v>301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157</v>
      </c>
      <c r="AU185" s="17" t="s">
        <v>81</v>
      </c>
    </row>
    <row r="186" s="2" customFormat="1">
      <c r="A186" s="38"/>
      <c r="B186" s="39"/>
      <c r="C186" s="40"/>
      <c r="D186" s="230" t="s">
        <v>159</v>
      </c>
      <c r="E186" s="40"/>
      <c r="F186" s="231" t="s">
        <v>302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81</v>
      </c>
    </row>
    <row r="187" s="2" customFormat="1" ht="16.5" customHeight="1">
      <c r="A187" s="38"/>
      <c r="B187" s="39"/>
      <c r="C187" s="212" t="s">
        <v>303</v>
      </c>
      <c r="D187" s="212" t="s">
        <v>151</v>
      </c>
      <c r="E187" s="213" t="s">
        <v>304</v>
      </c>
      <c r="F187" s="214" t="s">
        <v>305</v>
      </c>
      <c r="G187" s="215" t="s">
        <v>287</v>
      </c>
      <c r="H187" s="216">
        <v>1</v>
      </c>
      <c r="I187" s="217"/>
      <c r="J187" s="218">
        <f>ROUND(I187*H187,2)</f>
        <v>0</v>
      </c>
      <c r="K187" s="214" t="s">
        <v>155</v>
      </c>
      <c r="L187" s="44"/>
      <c r="M187" s="219" t="s">
        <v>19</v>
      </c>
      <c r="N187" s="220" t="s">
        <v>45</v>
      </c>
      <c r="O187" s="84"/>
      <c r="P187" s="221">
        <f>O187*H187</f>
        <v>0</v>
      </c>
      <c r="Q187" s="221">
        <v>0.016469999999999999</v>
      </c>
      <c r="R187" s="221">
        <f>Q187*H187</f>
        <v>0.016469999999999999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235</v>
      </c>
      <c r="AT187" s="223" t="s">
        <v>151</v>
      </c>
      <c r="AU187" s="223" t="s">
        <v>81</v>
      </c>
      <c r="AY187" s="17" t="s">
        <v>148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235</v>
      </c>
      <c r="BM187" s="223" t="s">
        <v>306</v>
      </c>
    </row>
    <row r="188" s="2" customFormat="1">
      <c r="A188" s="38"/>
      <c r="B188" s="39"/>
      <c r="C188" s="40"/>
      <c r="D188" s="225" t="s">
        <v>157</v>
      </c>
      <c r="E188" s="40"/>
      <c r="F188" s="226" t="s">
        <v>307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157</v>
      </c>
      <c r="AU188" s="17" t="s">
        <v>81</v>
      </c>
    </row>
    <row r="189" s="2" customFormat="1">
      <c r="A189" s="38"/>
      <c r="B189" s="39"/>
      <c r="C189" s="40"/>
      <c r="D189" s="230" t="s">
        <v>159</v>
      </c>
      <c r="E189" s="40"/>
      <c r="F189" s="231" t="s">
        <v>308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81</v>
      </c>
    </row>
    <row r="190" s="2" customFormat="1" ht="16.5" customHeight="1">
      <c r="A190" s="38"/>
      <c r="B190" s="39"/>
      <c r="C190" s="212" t="s">
        <v>309</v>
      </c>
      <c r="D190" s="212" t="s">
        <v>151</v>
      </c>
      <c r="E190" s="213" t="s">
        <v>310</v>
      </c>
      <c r="F190" s="214" t="s">
        <v>311</v>
      </c>
      <c r="G190" s="215" t="s">
        <v>287</v>
      </c>
      <c r="H190" s="216">
        <v>1</v>
      </c>
      <c r="I190" s="217"/>
      <c r="J190" s="218">
        <f>ROUND(I190*H190,2)</f>
        <v>0</v>
      </c>
      <c r="K190" s="214" t="s">
        <v>155</v>
      </c>
      <c r="L190" s="44"/>
      <c r="M190" s="219" t="s">
        <v>19</v>
      </c>
      <c r="N190" s="220" t="s">
        <v>45</v>
      </c>
      <c r="O190" s="84"/>
      <c r="P190" s="221">
        <f>O190*H190</f>
        <v>0</v>
      </c>
      <c r="Q190" s="221">
        <v>0.014749999999999999</v>
      </c>
      <c r="R190" s="221">
        <f>Q190*H190</f>
        <v>0.014749999999999999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235</v>
      </c>
      <c r="AT190" s="223" t="s">
        <v>151</v>
      </c>
      <c r="AU190" s="223" t="s">
        <v>81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235</v>
      </c>
      <c r="BM190" s="223" t="s">
        <v>312</v>
      </c>
    </row>
    <row r="191" s="2" customFormat="1">
      <c r="A191" s="38"/>
      <c r="B191" s="39"/>
      <c r="C191" s="40"/>
      <c r="D191" s="225" t="s">
        <v>157</v>
      </c>
      <c r="E191" s="40"/>
      <c r="F191" s="226" t="s">
        <v>313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81</v>
      </c>
    </row>
    <row r="192" s="2" customFormat="1">
      <c r="A192" s="38"/>
      <c r="B192" s="39"/>
      <c r="C192" s="40"/>
      <c r="D192" s="230" t="s">
        <v>159</v>
      </c>
      <c r="E192" s="40"/>
      <c r="F192" s="231" t="s">
        <v>314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81</v>
      </c>
    </row>
    <row r="193" s="2" customFormat="1" ht="16.5" customHeight="1">
      <c r="A193" s="38"/>
      <c r="B193" s="39"/>
      <c r="C193" s="212" t="s">
        <v>315</v>
      </c>
      <c r="D193" s="212" t="s">
        <v>151</v>
      </c>
      <c r="E193" s="213" t="s">
        <v>316</v>
      </c>
      <c r="F193" s="214" t="s">
        <v>317</v>
      </c>
      <c r="G193" s="215" t="s">
        <v>287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45</v>
      </c>
      <c r="O193" s="84"/>
      <c r="P193" s="221">
        <f>O193*H193</f>
        <v>0</v>
      </c>
      <c r="Q193" s="221">
        <v>0.014749999999999999</v>
      </c>
      <c r="R193" s="221">
        <f>Q193*H193</f>
        <v>0.014749999999999999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235</v>
      </c>
      <c r="AT193" s="223" t="s">
        <v>151</v>
      </c>
      <c r="AU193" s="223" t="s">
        <v>81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235</v>
      </c>
      <c r="BM193" s="223" t="s">
        <v>318</v>
      </c>
    </row>
    <row r="194" s="2" customFormat="1">
      <c r="A194" s="38"/>
      <c r="B194" s="39"/>
      <c r="C194" s="40"/>
      <c r="D194" s="225" t="s">
        <v>157</v>
      </c>
      <c r="E194" s="40"/>
      <c r="F194" s="226" t="s">
        <v>313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157</v>
      </c>
      <c r="AU194" s="17" t="s">
        <v>81</v>
      </c>
    </row>
    <row r="195" s="2" customFormat="1" ht="16.5" customHeight="1">
      <c r="A195" s="38"/>
      <c r="B195" s="39"/>
      <c r="C195" s="212" t="s">
        <v>319</v>
      </c>
      <c r="D195" s="212" t="s">
        <v>151</v>
      </c>
      <c r="E195" s="213" t="s">
        <v>320</v>
      </c>
      <c r="F195" s="214" t="s">
        <v>321</v>
      </c>
      <c r="G195" s="215" t="s">
        <v>287</v>
      </c>
      <c r="H195" s="216">
        <v>1</v>
      </c>
      <c r="I195" s="217"/>
      <c r="J195" s="218">
        <f>ROUND(I195*H195,2)</f>
        <v>0</v>
      </c>
      <c r="K195" s="214" t="s">
        <v>155</v>
      </c>
      <c r="L195" s="44"/>
      <c r="M195" s="219" t="s">
        <v>19</v>
      </c>
      <c r="N195" s="220" t="s">
        <v>45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0.00085999999999999998</v>
      </c>
      <c r="T195" s="222">
        <f>S195*H195</f>
        <v>0.00085999999999999998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235</v>
      </c>
      <c r="AT195" s="223" t="s">
        <v>151</v>
      </c>
      <c r="AU195" s="223" t="s">
        <v>81</v>
      </c>
      <c r="AY195" s="17" t="s">
        <v>148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235</v>
      </c>
      <c r="BM195" s="223" t="s">
        <v>322</v>
      </c>
    </row>
    <row r="196" s="2" customFormat="1">
      <c r="A196" s="38"/>
      <c r="B196" s="39"/>
      <c r="C196" s="40"/>
      <c r="D196" s="225" t="s">
        <v>157</v>
      </c>
      <c r="E196" s="40"/>
      <c r="F196" s="226" t="s">
        <v>323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157</v>
      </c>
      <c r="AU196" s="17" t="s">
        <v>81</v>
      </c>
    </row>
    <row r="197" s="2" customFormat="1">
      <c r="A197" s="38"/>
      <c r="B197" s="39"/>
      <c r="C197" s="40"/>
      <c r="D197" s="230" t="s">
        <v>159</v>
      </c>
      <c r="E197" s="40"/>
      <c r="F197" s="231" t="s">
        <v>324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81</v>
      </c>
    </row>
    <row r="198" s="2" customFormat="1" ht="16.5" customHeight="1">
      <c r="A198" s="38"/>
      <c r="B198" s="39"/>
      <c r="C198" s="212" t="s">
        <v>325</v>
      </c>
      <c r="D198" s="212" t="s">
        <v>151</v>
      </c>
      <c r="E198" s="213" t="s">
        <v>326</v>
      </c>
      <c r="F198" s="214" t="s">
        <v>327</v>
      </c>
      <c r="G198" s="215" t="s">
        <v>287</v>
      </c>
      <c r="H198" s="216">
        <v>1</v>
      </c>
      <c r="I198" s="217"/>
      <c r="J198" s="218">
        <f>ROUND(I198*H198,2)</f>
        <v>0</v>
      </c>
      <c r="K198" s="214" t="s">
        <v>155</v>
      </c>
      <c r="L198" s="44"/>
      <c r="M198" s="219" t="s">
        <v>19</v>
      </c>
      <c r="N198" s="220" t="s">
        <v>45</v>
      </c>
      <c r="O198" s="84"/>
      <c r="P198" s="221">
        <f>O198*H198</f>
        <v>0</v>
      </c>
      <c r="Q198" s="221">
        <v>0.0015399999999999999</v>
      </c>
      <c r="R198" s="221">
        <f>Q198*H198</f>
        <v>0.0015399999999999999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151</v>
      </c>
      <c r="AU198" s="223" t="s">
        <v>81</v>
      </c>
      <c r="AY198" s="17" t="s">
        <v>148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235</v>
      </c>
      <c r="BM198" s="223" t="s">
        <v>328</v>
      </c>
    </row>
    <row r="199" s="2" customFormat="1">
      <c r="A199" s="38"/>
      <c r="B199" s="39"/>
      <c r="C199" s="40"/>
      <c r="D199" s="225" t="s">
        <v>157</v>
      </c>
      <c r="E199" s="40"/>
      <c r="F199" s="226" t="s">
        <v>329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81</v>
      </c>
    </row>
    <row r="200" s="2" customFormat="1">
      <c r="A200" s="38"/>
      <c r="B200" s="39"/>
      <c r="C200" s="40"/>
      <c r="D200" s="230" t="s">
        <v>159</v>
      </c>
      <c r="E200" s="40"/>
      <c r="F200" s="231" t="s">
        <v>330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81</v>
      </c>
    </row>
    <row r="201" s="2" customFormat="1" ht="16.5" customHeight="1">
      <c r="A201" s="38"/>
      <c r="B201" s="39"/>
      <c r="C201" s="212" t="s">
        <v>331</v>
      </c>
      <c r="D201" s="212" t="s">
        <v>151</v>
      </c>
      <c r="E201" s="213" t="s">
        <v>332</v>
      </c>
      <c r="F201" s="214" t="s">
        <v>333</v>
      </c>
      <c r="G201" s="215" t="s">
        <v>183</v>
      </c>
      <c r="H201" s="216">
        <v>1</v>
      </c>
      <c r="I201" s="217"/>
      <c r="J201" s="218">
        <f>ROUND(I201*H201,2)</f>
        <v>0</v>
      </c>
      <c r="K201" s="214" t="s">
        <v>155</v>
      </c>
      <c r="L201" s="44"/>
      <c r="M201" s="219" t="s">
        <v>19</v>
      </c>
      <c r="N201" s="220" t="s">
        <v>45</v>
      </c>
      <c r="O201" s="84"/>
      <c r="P201" s="221">
        <f>O201*H201</f>
        <v>0</v>
      </c>
      <c r="Q201" s="221">
        <v>0.00024000000000000001</v>
      </c>
      <c r="R201" s="221">
        <f>Q201*H201</f>
        <v>0.00024000000000000001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235</v>
      </c>
      <c r="AT201" s="223" t="s">
        <v>151</v>
      </c>
      <c r="AU201" s="223" t="s">
        <v>81</v>
      </c>
      <c r="AY201" s="17" t="s">
        <v>148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235</v>
      </c>
      <c r="BM201" s="223" t="s">
        <v>334</v>
      </c>
    </row>
    <row r="202" s="2" customFormat="1">
      <c r="A202" s="38"/>
      <c r="B202" s="39"/>
      <c r="C202" s="40"/>
      <c r="D202" s="225" t="s">
        <v>157</v>
      </c>
      <c r="E202" s="40"/>
      <c r="F202" s="226" t="s">
        <v>335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81</v>
      </c>
    </row>
    <row r="203" s="2" customFormat="1">
      <c r="A203" s="38"/>
      <c r="B203" s="39"/>
      <c r="C203" s="40"/>
      <c r="D203" s="230" t="s">
        <v>159</v>
      </c>
      <c r="E203" s="40"/>
      <c r="F203" s="231" t="s">
        <v>336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81</v>
      </c>
    </row>
    <row r="204" s="2" customFormat="1" ht="16.5" customHeight="1">
      <c r="A204" s="38"/>
      <c r="B204" s="39"/>
      <c r="C204" s="212" t="s">
        <v>337</v>
      </c>
      <c r="D204" s="212" t="s">
        <v>151</v>
      </c>
      <c r="E204" s="213" t="s">
        <v>338</v>
      </c>
      <c r="F204" s="214" t="s">
        <v>339</v>
      </c>
      <c r="G204" s="215" t="s">
        <v>231</v>
      </c>
      <c r="H204" s="216">
        <v>0.12155000000000001</v>
      </c>
      <c r="I204" s="217"/>
      <c r="J204" s="218">
        <f>ROUND(I204*H204,2)</f>
        <v>0</v>
      </c>
      <c r="K204" s="214" t="s">
        <v>155</v>
      </c>
      <c r="L204" s="44"/>
      <c r="M204" s="219" t="s">
        <v>19</v>
      </c>
      <c r="N204" s="220" t="s">
        <v>45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151</v>
      </c>
      <c r="AU204" s="223" t="s">
        <v>81</v>
      </c>
      <c r="AY204" s="17" t="s">
        <v>148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235</v>
      </c>
      <c r="BM204" s="223" t="s">
        <v>340</v>
      </c>
    </row>
    <row r="205" s="2" customFormat="1">
      <c r="A205" s="38"/>
      <c r="B205" s="39"/>
      <c r="C205" s="40"/>
      <c r="D205" s="225" t="s">
        <v>157</v>
      </c>
      <c r="E205" s="40"/>
      <c r="F205" s="226" t="s">
        <v>341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157</v>
      </c>
      <c r="AU205" s="17" t="s">
        <v>81</v>
      </c>
    </row>
    <row r="206" s="2" customFormat="1">
      <c r="A206" s="38"/>
      <c r="B206" s="39"/>
      <c r="C206" s="40"/>
      <c r="D206" s="230" t="s">
        <v>159</v>
      </c>
      <c r="E206" s="40"/>
      <c r="F206" s="231" t="s">
        <v>342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81</v>
      </c>
    </row>
    <row r="207" s="2" customFormat="1" ht="16.5" customHeight="1">
      <c r="A207" s="38"/>
      <c r="B207" s="39"/>
      <c r="C207" s="212" t="s">
        <v>343</v>
      </c>
      <c r="D207" s="212" t="s">
        <v>151</v>
      </c>
      <c r="E207" s="213" t="s">
        <v>344</v>
      </c>
      <c r="F207" s="214" t="s">
        <v>345</v>
      </c>
      <c r="G207" s="215" t="s">
        <v>231</v>
      </c>
      <c r="H207" s="216">
        <v>0.12155000000000001</v>
      </c>
      <c r="I207" s="217"/>
      <c r="J207" s="218">
        <f>ROUND(I207*H207,2)</f>
        <v>0</v>
      </c>
      <c r="K207" s="214" t="s">
        <v>155</v>
      </c>
      <c r="L207" s="44"/>
      <c r="M207" s="219" t="s">
        <v>19</v>
      </c>
      <c r="N207" s="220" t="s">
        <v>45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235</v>
      </c>
      <c r="AT207" s="223" t="s">
        <v>151</v>
      </c>
      <c r="AU207" s="223" t="s">
        <v>81</v>
      </c>
      <c r="AY207" s="17" t="s">
        <v>148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235</v>
      </c>
      <c r="BM207" s="223" t="s">
        <v>346</v>
      </c>
    </row>
    <row r="208" s="2" customFormat="1">
      <c r="A208" s="38"/>
      <c r="B208" s="39"/>
      <c r="C208" s="40"/>
      <c r="D208" s="225" t="s">
        <v>157</v>
      </c>
      <c r="E208" s="40"/>
      <c r="F208" s="226" t="s">
        <v>347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157</v>
      </c>
      <c r="AU208" s="17" t="s">
        <v>81</v>
      </c>
    </row>
    <row r="209" s="2" customFormat="1">
      <c r="A209" s="38"/>
      <c r="B209" s="39"/>
      <c r="C209" s="40"/>
      <c r="D209" s="230" t="s">
        <v>159</v>
      </c>
      <c r="E209" s="40"/>
      <c r="F209" s="231" t="s">
        <v>348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81</v>
      </c>
    </row>
    <row r="210" s="12" customFormat="1" ht="22.8" customHeight="1">
      <c r="A210" s="12"/>
      <c r="B210" s="196"/>
      <c r="C210" s="197"/>
      <c r="D210" s="198" t="s">
        <v>72</v>
      </c>
      <c r="E210" s="210" t="s">
        <v>349</v>
      </c>
      <c r="F210" s="210" t="s">
        <v>350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SUM(P211:P221)</f>
        <v>0</v>
      </c>
      <c r="Q210" s="204"/>
      <c r="R210" s="205">
        <f>SUM(R211:R221)</f>
        <v>0.0045000000000000005</v>
      </c>
      <c r="S210" s="204"/>
      <c r="T210" s="206">
        <f>SUM(T211:T221)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72</v>
      </c>
      <c r="AU210" s="208" t="s">
        <v>77</v>
      </c>
      <c r="AY210" s="207" t="s">
        <v>148</v>
      </c>
      <c r="BK210" s="209">
        <f>SUM(BK211:BK221)</f>
        <v>0</v>
      </c>
    </row>
    <row r="211" s="2" customFormat="1" ht="16.5" customHeight="1">
      <c r="A211" s="38"/>
      <c r="B211" s="39"/>
      <c r="C211" s="212" t="s">
        <v>351</v>
      </c>
      <c r="D211" s="212" t="s">
        <v>151</v>
      </c>
      <c r="E211" s="213" t="s">
        <v>352</v>
      </c>
      <c r="F211" s="214" t="s">
        <v>353</v>
      </c>
      <c r="G211" s="215" t="s">
        <v>183</v>
      </c>
      <c r="H211" s="216">
        <v>30</v>
      </c>
      <c r="I211" s="217"/>
      <c r="J211" s="218">
        <f>ROUND(I211*H211,2)</f>
        <v>0</v>
      </c>
      <c r="K211" s="214" t="s">
        <v>155</v>
      </c>
      <c r="L211" s="44"/>
      <c r="M211" s="219" t="s">
        <v>19</v>
      </c>
      <c r="N211" s="220" t="s">
        <v>45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235</v>
      </c>
      <c r="AT211" s="223" t="s">
        <v>151</v>
      </c>
      <c r="AU211" s="223" t="s">
        <v>81</v>
      </c>
      <c r="AY211" s="17" t="s">
        <v>148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235</v>
      </c>
      <c r="BM211" s="223" t="s">
        <v>354</v>
      </c>
    </row>
    <row r="212" s="2" customFormat="1">
      <c r="A212" s="38"/>
      <c r="B212" s="39"/>
      <c r="C212" s="40"/>
      <c r="D212" s="225" t="s">
        <v>157</v>
      </c>
      <c r="E212" s="40"/>
      <c r="F212" s="226" t="s">
        <v>355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157</v>
      </c>
      <c r="AU212" s="17" t="s">
        <v>81</v>
      </c>
    </row>
    <row r="213" s="2" customFormat="1">
      <c r="A213" s="38"/>
      <c r="B213" s="39"/>
      <c r="C213" s="40"/>
      <c r="D213" s="230" t="s">
        <v>159</v>
      </c>
      <c r="E213" s="40"/>
      <c r="F213" s="231" t="s">
        <v>356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81</v>
      </c>
    </row>
    <row r="214" s="2" customFormat="1" ht="16.5" customHeight="1">
      <c r="A214" s="38"/>
      <c r="B214" s="39"/>
      <c r="C214" s="243" t="s">
        <v>357</v>
      </c>
      <c r="D214" s="243" t="s">
        <v>188</v>
      </c>
      <c r="E214" s="244" t="s">
        <v>358</v>
      </c>
      <c r="F214" s="245" t="s">
        <v>359</v>
      </c>
      <c r="G214" s="246" t="s">
        <v>183</v>
      </c>
      <c r="H214" s="247">
        <v>30</v>
      </c>
      <c r="I214" s="248"/>
      <c r="J214" s="249">
        <f>ROUND(I214*H214,2)</f>
        <v>0</v>
      </c>
      <c r="K214" s="245" t="s">
        <v>19</v>
      </c>
      <c r="L214" s="250"/>
      <c r="M214" s="251" t="s">
        <v>19</v>
      </c>
      <c r="N214" s="252" t="s">
        <v>45</v>
      </c>
      <c r="O214" s="84"/>
      <c r="P214" s="221">
        <f>O214*H214</f>
        <v>0</v>
      </c>
      <c r="Q214" s="221">
        <v>5.0000000000000002E-05</v>
      </c>
      <c r="R214" s="221">
        <f>Q214*H214</f>
        <v>0.0015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337</v>
      </c>
      <c r="AT214" s="223" t="s">
        <v>188</v>
      </c>
      <c r="AU214" s="223" t="s">
        <v>81</v>
      </c>
      <c r="AY214" s="17" t="s">
        <v>148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235</v>
      </c>
      <c r="BM214" s="223" t="s">
        <v>360</v>
      </c>
    </row>
    <row r="215" s="2" customFormat="1">
      <c r="A215" s="38"/>
      <c r="B215" s="39"/>
      <c r="C215" s="40"/>
      <c r="D215" s="225" t="s">
        <v>157</v>
      </c>
      <c r="E215" s="40"/>
      <c r="F215" s="226" t="s">
        <v>361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157</v>
      </c>
      <c r="AU215" s="17" t="s">
        <v>81</v>
      </c>
    </row>
    <row r="216" s="2" customFormat="1" ht="16.5" customHeight="1">
      <c r="A216" s="38"/>
      <c r="B216" s="39"/>
      <c r="C216" s="212" t="s">
        <v>362</v>
      </c>
      <c r="D216" s="212" t="s">
        <v>151</v>
      </c>
      <c r="E216" s="213" t="s">
        <v>363</v>
      </c>
      <c r="F216" s="214" t="s">
        <v>364</v>
      </c>
      <c r="G216" s="215" t="s">
        <v>183</v>
      </c>
      <c r="H216" s="216">
        <v>60</v>
      </c>
      <c r="I216" s="217"/>
      <c r="J216" s="218">
        <f>ROUND(I216*H216,2)</f>
        <v>0</v>
      </c>
      <c r="K216" s="214" t="s">
        <v>155</v>
      </c>
      <c r="L216" s="44"/>
      <c r="M216" s="219" t="s">
        <v>19</v>
      </c>
      <c r="N216" s="220" t="s">
        <v>45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235</v>
      </c>
      <c r="AT216" s="223" t="s">
        <v>151</v>
      </c>
      <c r="AU216" s="223" t="s">
        <v>81</v>
      </c>
      <c r="AY216" s="17" t="s">
        <v>148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235</v>
      </c>
      <c r="BM216" s="223" t="s">
        <v>365</v>
      </c>
    </row>
    <row r="217" s="2" customFormat="1">
      <c r="A217" s="38"/>
      <c r="B217" s="39"/>
      <c r="C217" s="40"/>
      <c r="D217" s="225" t="s">
        <v>157</v>
      </c>
      <c r="E217" s="40"/>
      <c r="F217" s="226" t="s">
        <v>366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157</v>
      </c>
      <c r="AU217" s="17" t="s">
        <v>81</v>
      </c>
    </row>
    <row r="218" s="2" customFormat="1">
      <c r="A218" s="38"/>
      <c r="B218" s="39"/>
      <c r="C218" s="40"/>
      <c r="D218" s="230" t="s">
        <v>159</v>
      </c>
      <c r="E218" s="40"/>
      <c r="F218" s="231" t="s">
        <v>367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81</v>
      </c>
    </row>
    <row r="219" s="2" customFormat="1" ht="16.5" customHeight="1">
      <c r="A219" s="38"/>
      <c r="B219" s="39"/>
      <c r="C219" s="243" t="s">
        <v>368</v>
      </c>
      <c r="D219" s="243" t="s">
        <v>188</v>
      </c>
      <c r="E219" s="244" t="s">
        <v>369</v>
      </c>
      <c r="F219" s="245" t="s">
        <v>370</v>
      </c>
      <c r="G219" s="246" t="s">
        <v>183</v>
      </c>
      <c r="H219" s="247">
        <v>30</v>
      </c>
      <c r="I219" s="248"/>
      <c r="J219" s="249">
        <f>ROUND(I219*H219,2)</f>
        <v>0</v>
      </c>
      <c r="K219" s="245" t="s">
        <v>155</v>
      </c>
      <c r="L219" s="250"/>
      <c r="M219" s="251" t="s">
        <v>19</v>
      </c>
      <c r="N219" s="252" t="s">
        <v>45</v>
      </c>
      <c r="O219" s="84"/>
      <c r="P219" s="221">
        <f>O219*H219</f>
        <v>0</v>
      </c>
      <c r="Q219" s="221">
        <v>0.00010000000000000001</v>
      </c>
      <c r="R219" s="221">
        <f>Q219*H219</f>
        <v>0.0030000000000000001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337</v>
      </c>
      <c r="AT219" s="223" t="s">
        <v>188</v>
      </c>
      <c r="AU219" s="223" t="s">
        <v>81</v>
      </c>
      <c r="AY219" s="17" t="s">
        <v>148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235</v>
      </c>
      <c r="BM219" s="223" t="s">
        <v>371</v>
      </c>
    </row>
    <row r="220" s="2" customFormat="1">
      <c r="A220" s="38"/>
      <c r="B220" s="39"/>
      <c r="C220" s="40"/>
      <c r="D220" s="225" t="s">
        <v>157</v>
      </c>
      <c r="E220" s="40"/>
      <c r="F220" s="226" t="s">
        <v>370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157</v>
      </c>
      <c r="AU220" s="17" t="s">
        <v>81</v>
      </c>
    </row>
    <row r="221" s="2" customFormat="1">
      <c r="A221" s="38"/>
      <c r="B221" s="39"/>
      <c r="C221" s="40"/>
      <c r="D221" s="230" t="s">
        <v>159</v>
      </c>
      <c r="E221" s="40"/>
      <c r="F221" s="231" t="s">
        <v>372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81</v>
      </c>
    </row>
    <row r="222" s="12" customFormat="1" ht="22.8" customHeight="1">
      <c r="A222" s="12"/>
      <c r="B222" s="196"/>
      <c r="C222" s="197"/>
      <c r="D222" s="198" t="s">
        <v>72</v>
      </c>
      <c r="E222" s="210" t="s">
        <v>373</v>
      </c>
      <c r="F222" s="210" t="s">
        <v>374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SUM(P223:P224)</f>
        <v>0</v>
      </c>
      <c r="Q222" s="204"/>
      <c r="R222" s="205">
        <f>SUM(R223:R224)</f>
        <v>0</v>
      </c>
      <c r="S222" s="204"/>
      <c r="T222" s="206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81</v>
      </c>
      <c r="AT222" s="208" t="s">
        <v>72</v>
      </c>
      <c r="AU222" s="208" t="s">
        <v>77</v>
      </c>
      <c r="AY222" s="207" t="s">
        <v>148</v>
      </c>
      <c r="BK222" s="209">
        <f>SUM(BK223:BK224)</f>
        <v>0</v>
      </c>
    </row>
    <row r="223" s="2" customFormat="1" ht="16.5" customHeight="1">
      <c r="A223" s="38"/>
      <c r="B223" s="39"/>
      <c r="C223" s="212" t="s">
        <v>375</v>
      </c>
      <c r="D223" s="212" t="s">
        <v>151</v>
      </c>
      <c r="E223" s="213" t="s">
        <v>376</v>
      </c>
      <c r="F223" s="214" t="s">
        <v>377</v>
      </c>
      <c r="G223" s="215" t="s">
        <v>183</v>
      </c>
      <c r="H223" s="216">
        <v>30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45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235</v>
      </c>
      <c r="AT223" s="223" t="s">
        <v>151</v>
      </c>
      <c r="AU223" s="223" t="s">
        <v>81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235</v>
      </c>
      <c r="BM223" s="223" t="s">
        <v>378</v>
      </c>
    </row>
    <row r="224" s="2" customFormat="1">
      <c r="A224" s="38"/>
      <c r="B224" s="39"/>
      <c r="C224" s="40"/>
      <c r="D224" s="225" t="s">
        <v>157</v>
      </c>
      <c r="E224" s="40"/>
      <c r="F224" s="226" t="s">
        <v>379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157</v>
      </c>
      <c r="AU224" s="17" t="s">
        <v>81</v>
      </c>
    </row>
    <row r="225" s="12" customFormat="1" ht="22.8" customHeight="1">
      <c r="A225" s="12"/>
      <c r="B225" s="196"/>
      <c r="C225" s="197"/>
      <c r="D225" s="198" t="s">
        <v>72</v>
      </c>
      <c r="E225" s="210" t="s">
        <v>380</v>
      </c>
      <c r="F225" s="210" t="s">
        <v>381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SUM(P226:P227)</f>
        <v>0</v>
      </c>
      <c r="Q225" s="204"/>
      <c r="R225" s="205">
        <f>SUM(R226:R227)</f>
        <v>0</v>
      </c>
      <c r="S225" s="204"/>
      <c r="T225" s="206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81</v>
      </c>
      <c r="AT225" s="208" t="s">
        <v>72</v>
      </c>
      <c r="AU225" s="208" t="s">
        <v>77</v>
      </c>
      <c r="AY225" s="207" t="s">
        <v>148</v>
      </c>
      <c r="BK225" s="209">
        <f>SUM(BK226:BK227)</f>
        <v>0</v>
      </c>
    </row>
    <row r="226" s="2" customFormat="1" ht="16.5" customHeight="1">
      <c r="A226" s="38"/>
      <c r="B226" s="39"/>
      <c r="C226" s="212" t="s">
        <v>382</v>
      </c>
      <c r="D226" s="212" t="s">
        <v>151</v>
      </c>
      <c r="E226" s="213" t="s">
        <v>383</v>
      </c>
      <c r="F226" s="214" t="s">
        <v>384</v>
      </c>
      <c r="G226" s="215" t="s">
        <v>287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45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235</v>
      </c>
      <c r="AT226" s="223" t="s">
        <v>151</v>
      </c>
      <c r="AU226" s="223" t="s">
        <v>81</v>
      </c>
      <c r="AY226" s="17" t="s">
        <v>148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235</v>
      </c>
      <c r="BM226" s="223" t="s">
        <v>385</v>
      </c>
    </row>
    <row r="227" s="2" customFormat="1">
      <c r="A227" s="38"/>
      <c r="B227" s="39"/>
      <c r="C227" s="40"/>
      <c r="D227" s="225" t="s">
        <v>157</v>
      </c>
      <c r="E227" s="40"/>
      <c r="F227" s="226" t="s">
        <v>386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157</v>
      </c>
      <c r="AU227" s="17" t="s">
        <v>81</v>
      </c>
    </row>
    <row r="228" s="12" customFormat="1" ht="22.8" customHeight="1">
      <c r="A228" s="12"/>
      <c r="B228" s="196"/>
      <c r="C228" s="197"/>
      <c r="D228" s="198" t="s">
        <v>72</v>
      </c>
      <c r="E228" s="210" t="s">
        <v>387</v>
      </c>
      <c r="F228" s="210" t="s">
        <v>388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SUM(P229:P241)</f>
        <v>0</v>
      </c>
      <c r="Q228" s="204"/>
      <c r="R228" s="205">
        <f>SUM(R229:R241)</f>
        <v>0.14474999999999999</v>
      </c>
      <c r="S228" s="204"/>
      <c r="T228" s="206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81</v>
      </c>
      <c r="AT228" s="208" t="s">
        <v>72</v>
      </c>
      <c r="AU228" s="208" t="s">
        <v>77</v>
      </c>
      <c r="AY228" s="207" t="s">
        <v>148</v>
      </c>
      <c r="BK228" s="209">
        <f>SUM(BK229:BK241)</f>
        <v>0</v>
      </c>
    </row>
    <row r="229" s="2" customFormat="1" ht="21.75" customHeight="1">
      <c r="A229" s="38"/>
      <c r="B229" s="39"/>
      <c r="C229" s="212" t="s">
        <v>389</v>
      </c>
      <c r="D229" s="212" t="s">
        <v>151</v>
      </c>
      <c r="E229" s="213" t="s">
        <v>390</v>
      </c>
      <c r="F229" s="214" t="s">
        <v>391</v>
      </c>
      <c r="G229" s="215" t="s">
        <v>154</v>
      </c>
      <c r="H229" s="216">
        <v>15</v>
      </c>
      <c r="I229" s="217"/>
      <c r="J229" s="218">
        <f>ROUND(I229*H229,2)</f>
        <v>0</v>
      </c>
      <c r="K229" s="214" t="s">
        <v>155</v>
      </c>
      <c r="L229" s="44"/>
      <c r="M229" s="219" t="s">
        <v>19</v>
      </c>
      <c r="N229" s="220" t="s">
        <v>45</v>
      </c>
      <c r="O229" s="84"/>
      <c r="P229" s="221">
        <f>O229*H229</f>
        <v>0</v>
      </c>
      <c r="Q229" s="221">
        <v>0.00125</v>
      </c>
      <c r="R229" s="221">
        <f>Q229*H229</f>
        <v>0.018749999999999999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151</v>
      </c>
      <c r="AU229" s="223" t="s">
        <v>81</v>
      </c>
      <c r="AY229" s="17" t="s">
        <v>148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235</v>
      </c>
      <c r="BM229" s="223" t="s">
        <v>392</v>
      </c>
    </row>
    <row r="230" s="2" customFormat="1">
      <c r="A230" s="38"/>
      <c r="B230" s="39"/>
      <c r="C230" s="40"/>
      <c r="D230" s="225" t="s">
        <v>157</v>
      </c>
      <c r="E230" s="40"/>
      <c r="F230" s="226" t="s">
        <v>393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81</v>
      </c>
    </row>
    <row r="231" s="2" customFormat="1">
      <c r="A231" s="38"/>
      <c r="B231" s="39"/>
      <c r="C231" s="40"/>
      <c r="D231" s="230" t="s">
        <v>159</v>
      </c>
      <c r="E231" s="40"/>
      <c r="F231" s="231" t="s">
        <v>394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81</v>
      </c>
    </row>
    <row r="232" s="2" customFormat="1" ht="16.5" customHeight="1">
      <c r="A232" s="38"/>
      <c r="B232" s="39"/>
      <c r="C232" s="243" t="s">
        <v>395</v>
      </c>
      <c r="D232" s="243" t="s">
        <v>188</v>
      </c>
      <c r="E232" s="244" t="s">
        <v>396</v>
      </c>
      <c r="F232" s="245" t="s">
        <v>397</v>
      </c>
      <c r="G232" s="246" t="s">
        <v>154</v>
      </c>
      <c r="H232" s="247">
        <v>15.75</v>
      </c>
      <c r="I232" s="248"/>
      <c r="J232" s="249">
        <f>ROUND(I232*H232,2)</f>
        <v>0</v>
      </c>
      <c r="K232" s="245" t="s">
        <v>155</v>
      </c>
      <c r="L232" s="250"/>
      <c r="M232" s="251" t="s">
        <v>19</v>
      </c>
      <c r="N232" s="252" t="s">
        <v>45</v>
      </c>
      <c r="O232" s="84"/>
      <c r="P232" s="221">
        <f>O232*H232</f>
        <v>0</v>
      </c>
      <c r="Q232" s="221">
        <v>0.0080000000000000002</v>
      </c>
      <c r="R232" s="221">
        <f>Q232*H232</f>
        <v>0.126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337</v>
      </c>
      <c r="AT232" s="223" t="s">
        <v>188</v>
      </c>
      <c r="AU232" s="223" t="s">
        <v>81</v>
      </c>
      <c r="AY232" s="17" t="s">
        <v>148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235</v>
      </c>
      <c r="BM232" s="223" t="s">
        <v>398</v>
      </c>
    </row>
    <row r="233" s="2" customFormat="1">
      <c r="A233" s="38"/>
      <c r="B233" s="39"/>
      <c r="C233" s="40"/>
      <c r="D233" s="225" t="s">
        <v>157</v>
      </c>
      <c r="E233" s="40"/>
      <c r="F233" s="226" t="s">
        <v>397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157</v>
      </c>
      <c r="AU233" s="17" t="s">
        <v>81</v>
      </c>
    </row>
    <row r="234" s="2" customFormat="1">
      <c r="A234" s="38"/>
      <c r="B234" s="39"/>
      <c r="C234" s="40"/>
      <c r="D234" s="230" t="s">
        <v>159</v>
      </c>
      <c r="E234" s="40"/>
      <c r="F234" s="231" t="s">
        <v>399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81</v>
      </c>
    </row>
    <row r="235" s="13" customFormat="1">
      <c r="A235" s="13"/>
      <c r="B235" s="232"/>
      <c r="C235" s="233"/>
      <c r="D235" s="225" t="s">
        <v>161</v>
      </c>
      <c r="E235" s="233"/>
      <c r="F235" s="235" t="s">
        <v>400</v>
      </c>
      <c r="G235" s="233"/>
      <c r="H235" s="236">
        <v>15.75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161</v>
      </c>
      <c r="AU235" s="242" t="s">
        <v>81</v>
      </c>
      <c r="AV235" s="13" t="s">
        <v>81</v>
      </c>
      <c r="AW235" s="13" t="s">
        <v>4</v>
      </c>
      <c r="AX235" s="13" t="s">
        <v>77</v>
      </c>
      <c r="AY235" s="242" t="s">
        <v>148</v>
      </c>
    </row>
    <row r="236" s="2" customFormat="1" ht="16.5" customHeight="1">
      <c r="A236" s="38"/>
      <c r="B236" s="39"/>
      <c r="C236" s="212" t="s">
        <v>401</v>
      </c>
      <c r="D236" s="212" t="s">
        <v>151</v>
      </c>
      <c r="E236" s="213" t="s">
        <v>402</v>
      </c>
      <c r="F236" s="214" t="s">
        <v>403</v>
      </c>
      <c r="G236" s="215" t="s">
        <v>231</v>
      </c>
      <c r="H236" s="216">
        <v>0.14474999999999999</v>
      </c>
      <c r="I236" s="217"/>
      <c r="J236" s="218">
        <f>ROUND(I236*H236,2)</f>
        <v>0</v>
      </c>
      <c r="K236" s="214" t="s">
        <v>155</v>
      </c>
      <c r="L236" s="44"/>
      <c r="M236" s="219" t="s">
        <v>19</v>
      </c>
      <c r="N236" s="220" t="s">
        <v>45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235</v>
      </c>
      <c r="AT236" s="223" t="s">
        <v>151</v>
      </c>
      <c r="AU236" s="223" t="s">
        <v>81</v>
      </c>
      <c r="AY236" s="17" t="s">
        <v>148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235</v>
      </c>
      <c r="BM236" s="223" t="s">
        <v>404</v>
      </c>
    </row>
    <row r="237" s="2" customFormat="1">
      <c r="A237" s="38"/>
      <c r="B237" s="39"/>
      <c r="C237" s="40"/>
      <c r="D237" s="225" t="s">
        <v>157</v>
      </c>
      <c r="E237" s="40"/>
      <c r="F237" s="226" t="s">
        <v>405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157</v>
      </c>
      <c r="AU237" s="17" t="s">
        <v>81</v>
      </c>
    </row>
    <row r="238" s="2" customFormat="1">
      <c r="A238" s="38"/>
      <c r="B238" s="39"/>
      <c r="C238" s="40"/>
      <c r="D238" s="230" t="s">
        <v>159</v>
      </c>
      <c r="E238" s="40"/>
      <c r="F238" s="231" t="s">
        <v>406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81</v>
      </c>
    </row>
    <row r="239" s="2" customFormat="1" ht="16.5" customHeight="1">
      <c r="A239" s="38"/>
      <c r="B239" s="39"/>
      <c r="C239" s="212" t="s">
        <v>407</v>
      </c>
      <c r="D239" s="212" t="s">
        <v>151</v>
      </c>
      <c r="E239" s="213" t="s">
        <v>408</v>
      </c>
      <c r="F239" s="214" t="s">
        <v>409</v>
      </c>
      <c r="G239" s="215" t="s">
        <v>231</v>
      </c>
      <c r="H239" s="216">
        <v>0.14474999999999999</v>
      </c>
      <c r="I239" s="217"/>
      <c r="J239" s="218">
        <f>ROUND(I239*H239,2)</f>
        <v>0</v>
      </c>
      <c r="K239" s="214" t="s">
        <v>155</v>
      </c>
      <c r="L239" s="44"/>
      <c r="M239" s="219" t="s">
        <v>19</v>
      </c>
      <c r="N239" s="220" t="s">
        <v>45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235</v>
      </c>
      <c r="AT239" s="223" t="s">
        <v>151</v>
      </c>
      <c r="AU239" s="223" t="s">
        <v>81</v>
      </c>
      <c r="AY239" s="17" t="s">
        <v>148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235</v>
      </c>
      <c r="BM239" s="223" t="s">
        <v>410</v>
      </c>
    </row>
    <row r="240" s="2" customFormat="1">
      <c r="A240" s="38"/>
      <c r="B240" s="39"/>
      <c r="C240" s="40"/>
      <c r="D240" s="225" t="s">
        <v>157</v>
      </c>
      <c r="E240" s="40"/>
      <c r="F240" s="226" t="s">
        <v>411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157</v>
      </c>
      <c r="AU240" s="17" t="s">
        <v>81</v>
      </c>
    </row>
    <row r="241" s="2" customFormat="1">
      <c r="A241" s="38"/>
      <c r="B241" s="39"/>
      <c r="C241" s="40"/>
      <c r="D241" s="230" t="s">
        <v>159</v>
      </c>
      <c r="E241" s="40"/>
      <c r="F241" s="231" t="s">
        <v>412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81</v>
      </c>
    </row>
    <row r="242" s="12" customFormat="1" ht="22.8" customHeight="1">
      <c r="A242" s="12"/>
      <c r="B242" s="196"/>
      <c r="C242" s="197"/>
      <c r="D242" s="198" t="s">
        <v>72</v>
      </c>
      <c r="E242" s="210" t="s">
        <v>413</v>
      </c>
      <c r="F242" s="210" t="s">
        <v>414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SUM(P243:P254)</f>
        <v>0</v>
      </c>
      <c r="Q242" s="204"/>
      <c r="R242" s="205">
        <f>SUM(R243:R254)</f>
        <v>0.0195</v>
      </c>
      <c r="S242" s="204"/>
      <c r="T242" s="206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81</v>
      </c>
      <c r="AT242" s="208" t="s">
        <v>72</v>
      </c>
      <c r="AU242" s="208" t="s">
        <v>77</v>
      </c>
      <c r="AY242" s="207" t="s">
        <v>148</v>
      </c>
      <c r="BK242" s="209">
        <f>SUM(BK243:BK254)</f>
        <v>0</v>
      </c>
    </row>
    <row r="243" s="2" customFormat="1" ht="16.5" customHeight="1">
      <c r="A243" s="38"/>
      <c r="B243" s="39"/>
      <c r="C243" s="212" t="s">
        <v>415</v>
      </c>
      <c r="D243" s="212" t="s">
        <v>151</v>
      </c>
      <c r="E243" s="213" t="s">
        <v>416</v>
      </c>
      <c r="F243" s="214" t="s">
        <v>417</v>
      </c>
      <c r="G243" s="215" t="s">
        <v>183</v>
      </c>
      <c r="H243" s="216">
        <v>15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45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235</v>
      </c>
      <c r="AT243" s="223" t="s">
        <v>151</v>
      </c>
      <c r="AU243" s="223" t="s">
        <v>81</v>
      </c>
      <c r="AY243" s="17" t="s">
        <v>148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235</v>
      </c>
      <c r="BM243" s="223" t="s">
        <v>418</v>
      </c>
    </row>
    <row r="244" s="2" customFormat="1">
      <c r="A244" s="38"/>
      <c r="B244" s="39"/>
      <c r="C244" s="40"/>
      <c r="D244" s="225" t="s">
        <v>157</v>
      </c>
      <c r="E244" s="40"/>
      <c r="F244" s="226" t="s">
        <v>419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157</v>
      </c>
      <c r="AU244" s="17" t="s">
        <v>81</v>
      </c>
    </row>
    <row r="245" s="2" customFormat="1" ht="16.5" customHeight="1">
      <c r="A245" s="38"/>
      <c r="B245" s="39"/>
      <c r="C245" s="212" t="s">
        <v>420</v>
      </c>
      <c r="D245" s="212" t="s">
        <v>151</v>
      </c>
      <c r="E245" s="213" t="s">
        <v>421</v>
      </c>
      <c r="F245" s="214" t="s">
        <v>422</v>
      </c>
      <c r="G245" s="215" t="s">
        <v>183</v>
      </c>
      <c r="H245" s="216">
        <v>40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45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235</v>
      </c>
      <c r="AT245" s="223" t="s">
        <v>151</v>
      </c>
      <c r="AU245" s="223" t="s">
        <v>81</v>
      </c>
      <c r="AY245" s="17" t="s">
        <v>148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235</v>
      </c>
      <c r="BM245" s="223" t="s">
        <v>423</v>
      </c>
    </row>
    <row r="246" s="2" customFormat="1">
      <c r="A246" s="38"/>
      <c r="B246" s="39"/>
      <c r="C246" s="40"/>
      <c r="D246" s="225" t="s">
        <v>157</v>
      </c>
      <c r="E246" s="40"/>
      <c r="F246" s="226" t="s">
        <v>419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157</v>
      </c>
      <c r="AU246" s="17" t="s">
        <v>81</v>
      </c>
    </row>
    <row r="247" s="2" customFormat="1" ht="16.5" customHeight="1">
      <c r="A247" s="38"/>
      <c r="B247" s="39"/>
      <c r="C247" s="212" t="s">
        <v>424</v>
      </c>
      <c r="D247" s="212" t="s">
        <v>151</v>
      </c>
      <c r="E247" s="213" t="s">
        <v>425</v>
      </c>
      <c r="F247" s="214" t="s">
        <v>426</v>
      </c>
      <c r="G247" s="215" t="s">
        <v>183</v>
      </c>
      <c r="H247" s="216">
        <v>1</v>
      </c>
      <c r="I247" s="217"/>
      <c r="J247" s="218">
        <f>ROUND(I247*H247,2)</f>
        <v>0</v>
      </c>
      <c r="K247" s="214" t="s">
        <v>155</v>
      </c>
      <c r="L247" s="44"/>
      <c r="M247" s="219" t="s">
        <v>19</v>
      </c>
      <c r="N247" s="220" t="s">
        <v>45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235</v>
      </c>
      <c r="AT247" s="223" t="s">
        <v>151</v>
      </c>
      <c r="AU247" s="223" t="s">
        <v>81</v>
      </c>
      <c r="AY247" s="17" t="s">
        <v>148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235</v>
      </c>
      <c r="BM247" s="223" t="s">
        <v>427</v>
      </c>
    </row>
    <row r="248" s="2" customFormat="1">
      <c r="A248" s="38"/>
      <c r="B248" s="39"/>
      <c r="C248" s="40"/>
      <c r="D248" s="225" t="s">
        <v>157</v>
      </c>
      <c r="E248" s="40"/>
      <c r="F248" s="226" t="s">
        <v>428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157</v>
      </c>
      <c r="AU248" s="17" t="s">
        <v>81</v>
      </c>
    </row>
    <row r="249" s="2" customFormat="1">
      <c r="A249" s="38"/>
      <c r="B249" s="39"/>
      <c r="C249" s="40"/>
      <c r="D249" s="230" t="s">
        <v>159</v>
      </c>
      <c r="E249" s="40"/>
      <c r="F249" s="231" t="s">
        <v>429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81</v>
      </c>
    </row>
    <row r="250" s="2" customFormat="1" ht="16.5" customHeight="1">
      <c r="A250" s="38"/>
      <c r="B250" s="39"/>
      <c r="C250" s="243" t="s">
        <v>430</v>
      </c>
      <c r="D250" s="243" t="s">
        <v>188</v>
      </c>
      <c r="E250" s="244" t="s">
        <v>431</v>
      </c>
      <c r="F250" s="245" t="s">
        <v>432</v>
      </c>
      <c r="G250" s="246" t="s">
        <v>183</v>
      </c>
      <c r="H250" s="247">
        <v>1</v>
      </c>
      <c r="I250" s="248"/>
      <c r="J250" s="249">
        <f>ROUND(I250*H250,2)</f>
        <v>0</v>
      </c>
      <c r="K250" s="245" t="s">
        <v>19</v>
      </c>
      <c r="L250" s="250"/>
      <c r="M250" s="251" t="s">
        <v>19</v>
      </c>
      <c r="N250" s="252" t="s">
        <v>45</v>
      </c>
      <c r="O250" s="84"/>
      <c r="P250" s="221">
        <f>O250*H250</f>
        <v>0</v>
      </c>
      <c r="Q250" s="221">
        <v>0.0195</v>
      </c>
      <c r="R250" s="221">
        <f>Q250*H250</f>
        <v>0.0195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337</v>
      </c>
      <c r="AT250" s="223" t="s">
        <v>188</v>
      </c>
      <c r="AU250" s="223" t="s">
        <v>81</v>
      </c>
      <c r="AY250" s="17" t="s">
        <v>148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235</v>
      </c>
      <c r="BM250" s="223" t="s">
        <v>433</v>
      </c>
    </row>
    <row r="251" s="2" customFormat="1">
      <c r="A251" s="38"/>
      <c r="B251" s="39"/>
      <c r="C251" s="40"/>
      <c r="D251" s="225" t="s">
        <v>157</v>
      </c>
      <c r="E251" s="40"/>
      <c r="F251" s="226" t="s">
        <v>434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157</v>
      </c>
      <c r="AU251" s="17" t="s">
        <v>81</v>
      </c>
    </row>
    <row r="252" s="2" customFormat="1" ht="16.5" customHeight="1">
      <c r="A252" s="38"/>
      <c r="B252" s="39"/>
      <c r="C252" s="212" t="s">
        <v>435</v>
      </c>
      <c r="D252" s="212" t="s">
        <v>151</v>
      </c>
      <c r="E252" s="213" t="s">
        <v>436</v>
      </c>
      <c r="F252" s="214" t="s">
        <v>437</v>
      </c>
      <c r="G252" s="215" t="s">
        <v>183</v>
      </c>
      <c r="H252" s="216">
        <v>30</v>
      </c>
      <c r="I252" s="217"/>
      <c r="J252" s="218">
        <f>ROUND(I252*H252,2)</f>
        <v>0</v>
      </c>
      <c r="K252" s="214" t="s">
        <v>155</v>
      </c>
      <c r="L252" s="44"/>
      <c r="M252" s="219" t="s">
        <v>19</v>
      </c>
      <c r="N252" s="220" t="s">
        <v>45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91</v>
      </c>
      <c r="AT252" s="223" t="s">
        <v>151</v>
      </c>
      <c r="AU252" s="223" t="s">
        <v>81</v>
      </c>
      <c r="AY252" s="17" t="s">
        <v>148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91</v>
      </c>
      <c r="BM252" s="223" t="s">
        <v>438</v>
      </c>
    </row>
    <row r="253" s="2" customFormat="1">
      <c r="A253" s="38"/>
      <c r="B253" s="39"/>
      <c r="C253" s="40"/>
      <c r="D253" s="225" t="s">
        <v>157</v>
      </c>
      <c r="E253" s="40"/>
      <c r="F253" s="226" t="s">
        <v>439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157</v>
      </c>
      <c r="AU253" s="17" t="s">
        <v>81</v>
      </c>
    </row>
    <row r="254" s="2" customFormat="1">
      <c r="A254" s="38"/>
      <c r="B254" s="39"/>
      <c r="C254" s="40"/>
      <c r="D254" s="230" t="s">
        <v>159</v>
      </c>
      <c r="E254" s="40"/>
      <c r="F254" s="231" t="s">
        <v>440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81</v>
      </c>
    </row>
    <row r="255" s="12" customFormat="1" ht="22.8" customHeight="1">
      <c r="A255" s="12"/>
      <c r="B255" s="196"/>
      <c r="C255" s="197"/>
      <c r="D255" s="198" t="s">
        <v>72</v>
      </c>
      <c r="E255" s="210" t="s">
        <v>441</v>
      </c>
      <c r="F255" s="210" t="s">
        <v>442</v>
      </c>
      <c r="G255" s="197"/>
      <c r="H255" s="197"/>
      <c r="I255" s="200"/>
      <c r="J255" s="211">
        <f>BK255</f>
        <v>0</v>
      </c>
      <c r="K255" s="197"/>
      <c r="L255" s="202"/>
      <c r="M255" s="203"/>
      <c r="N255" s="204"/>
      <c r="O255" s="204"/>
      <c r="P255" s="205">
        <f>SUM(P256:P277)</f>
        <v>0</v>
      </c>
      <c r="Q255" s="204"/>
      <c r="R255" s="205">
        <f>SUM(R256:R277)</f>
        <v>1.2767232</v>
      </c>
      <c r="S255" s="204"/>
      <c r="T255" s="206">
        <f>SUM(T256:T277)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7" t="s">
        <v>81</v>
      </c>
      <c r="AT255" s="208" t="s">
        <v>72</v>
      </c>
      <c r="AU255" s="208" t="s">
        <v>77</v>
      </c>
      <c r="AY255" s="207" t="s">
        <v>148</v>
      </c>
      <c r="BK255" s="209">
        <f>SUM(BK256:BK277)</f>
        <v>0</v>
      </c>
    </row>
    <row r="256" s="2" customFormat="1" ht="16.5" customHeight="1">
      <c r="A256" s="38"/>
      <c r="B256" s="39"/>
      <c r="C256" s="212" t="s">
        <v>443</v>
      </c>
      <c r="D256" s="212" t="s">
        <v>151</v>
      </c>
      <c r="E256" s="213" t="s">
        <v>444</v>
      </c>
      <c r="F256" s="214" t="s">
        <v>445</v>
      </c>
      <c r="G256" s="215" t="s">
        <v>154</v>
      </c>
      <c r="H256" s="216">
        <v>61.439999999999998</v>
      </c>
      <c r="I256" s="217"/>
      <c r="J256" s="218">
        <f>ROUND(I256*H256,2)</f>
        <v>0</v>
      </c>
      <c r="K256" s="214" t="s">
        <v>155</v>
      </c>
      <c r="L256" s="44"/>
      <c r="M256" s="219" t="s">
        <v>19</v>
      </c>
      <c r="N256" s="220" t="s">
        <v>45</v>
      </c>
      <c r="O256" s="84"/>
      <c r="P256" s="221">
        <f>O256*H256</f>
        <v>0</v>
      </c>
      <c r="Q256" s="221">
        <v>0.00029999999999999997</v>
      </c>
      <c r="R256" s="221">
        <f>Q256*H256</f>
        <v>0.018431999999999997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235</v>
      </c>
      <c r="AT256" s="223" t="s">
        <v>151</v>
      </c>
      <c r="AU256" s="223" t="s">
        <v>81</v>
      </c>
      <c r="AY256" s="17" t="s">
        <v>148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235</v>
      </c>
      <c r="BM256" s="223" t="s">
        <v>446</v>
      </c>
    </row>
    <row r="257" s="2" customFormat="1">
      <c r="A257" s="38"/>
      <c r="B257" s="39"/>
      <c r="C257" s="40"/>
      <c r="D257" s="225" t="s">
        <v>157</v>
      </c>
      <c r="E257" s="40"/>
      <c r="F257" s="226" t="s">
        <v>447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157</v>
      </c>
      <c r="AU257" s="17" t="s">
        <v>81</v>
      </c>
    </row>
    <row r="258" s="2" customFormat="1">
      <c r="A258" s="38"/>
      <c r="B258" s="39"/>
      <c r="C258" s="40"/>
      <c r="D258" s="230" t="s">
        <v>159</v>
      </c>
      <c r="E258" s="40"/>
      <c r="F258" s="231" t="s">
        <v>448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81</v>
      </c>
    </row>
    <row r="259" s="13" customFormat="1">
      <c r="A259" s="13"/>
      <c r="B259" s="232"/>
      <c r="C259" s="233"/>
      <c r="D259" s="225" t="s">
        <v>161</v>
      </c>
      <c r="E259" s="234" t="s">
        <v>19</v>
      </c>
      <c r="F259" s="235" t="s">
        <v>226</v>
      </c>
      <c r="G259" s="233"/>
      <c r="H259" s="236">
        <v>61.439999999999998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161</v>
      </c>
      <c r="AU259" s="242" t="s">
        <v>81</v>
      </c>
      <c r="AV259" s="13" t="s">
        <v>81</v>
      </c>
      <c r="AW259" s="13" t="s">
        <v>35</v>
      </c>
      <c r="AX259" s="13" t="s">
        <v>77</v>
      </c>
      <c r="AY259" s="242" t="s">
        <v>148</v>
      </c>
    </row>
    <row r="260" s="2" customFormat="1" ht="16.5" customHeight="1">
      <c r="A260" s="38"/>
      <c r="B260" s="39"/>
      <c r="C260" s="212" t="s">
        <v>449</v>
      </c>
      <c r="D260" s="212" t="s">
        <v>151</v>
      </c>
      <c r="E260" s="213" t="s">
        <v>450</v>
      </c>
      <c r="F260" s="214" t="s">
        <v>451</v>
      </c>
      <c r="G260" s="215" t="s">
        <v>154</v>
      </c>
      <c r="H260" s="216">
        <v>61.439999999999998</v>
      </c>
      <c r="I260" s="217"/>
      <c r="J260" s="218">
        <f>ROUND(I260*H260,2)</f>
        <v>0</v>
      </c>
      <c r="K260" s="214" t="s">
        <v>155</v>
      </c>
      <c r="L260" s="44"/>
      <c r="M260" s="219" t="s">
        <v>19</v>
      </c>
      <c r="N260" s="220" t="s">
        <v>45</v>
      </c>
      <c r="O260" s="84"/>
      <c r="P260" s="221">
        <f>O260*H260</f>
        <v>0</v>
      </c>
      <c r="Q260" s="221">
        <v>0.0015</v>
      </c>
      <c r="R260" s="221">
        <f>Q260*H260</f>
        <v>0.092159999999999992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235</v>
      </c>
      <c r="AT260" s="223" t="s">
        <v>151</v>
      </c>
      <c r="AU260" s="223" t="s">
        <v>81</v>
      </c>
      <c r="AY260" s="17" t="s">
        <v>148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235</v>
      </c>
      <c r="BM260" s="223" t="s">
        <v>452</v>
      </c>
    </row>
    <row r="261" s="2" customFormat="1">
      <c r="A261" s="38"/>
      <c r="B261" s="39"/>
      <c r="C261" s="40"/>
      <c r="D261" s="225" t="s">
        <v>157</v>
      </c>
      <c r="E261" s="40"/>
      <c r="F261" s="226" t="s">
        <v>453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157</v>
      </c>
      <c r="AU261" s="17" t="s">
        <v>81</v>
      </c>
    </row>
    <row r="262" s="2" customFormat="1">
      <c r="A262" s="38"/>
      <c r="B262" s="39"/>
      <c r="C262" s="40"/>
      <c r="D262" s="230" t="s">
        <v>159</v>
      </c>
      <c r="E262" s="40"/>
      <c r="F262" s="231" t="s">
        <v>454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81</v>
      </c>
    </row>
    <row r="263" s="13" customFormat="1">
      <c r="A263" s="13"/>
      <c r="B263" s="232"/>
      <c r="C263" s="233"/>
      <c r="D263" s="225" t="s">
        <v>161</v>
      </c>
      <c r="E263" s="234" t="s">
        <v>19</v>
      </c>
      <c r="F263" s="235" t="s">
        <v>226</v>
      </c>
      <c r="G263" s="233"/>
      <c r="H263" s="236">
        <v>61.439999999999998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161</v>
      </c>
      <c r="AU263" s="242" t="s">
        <v>81</v>
      </c>
      <c r="AV263" s="13" t="s">
        <v>81</v>
      </c>
      <c r="AW263" s="13" t="s">
        <v>35</v>
      </c>
      <c r="AX263" s="13" t="s">
        <v>77</v>
      </c>
      <c r="AY263" s="242" t="s">
        <v>148</v>
      </c>
    </row>
    <row r="264" s="2" customFormat="1" ht="21.75" customHeight="1">
      <c r="A264" s="38"/>
      <c r="B264" s="39"/>
      <c r="C264" s="212" t="s">
        <v>455</v>
      </c>
      <c r="D264" s="212" t="s">
        <v>151</v>
      </c>
      <c r="E264" s="213" t="s">
        <v>456</v>
      </c>
      <c r="F264" s="214" t="s">
        <v>457</v>
      </c>
      <c r="G264" s="215" t="s">
        <v>154</v>
      </c>
      <c r="H264" s="216">
        <v>61.439999999999998</v>
      </c>
      <c r="I264" s="217"/>
      <c r="J264" s="218">
        <f>ROUND(I264*H264,2)</f>
        <v>0</v>
      </c>
      <c r="K264" s="214" t="s">
        <v>155</v>
      </c>
      <c r="L264" s="44"/>
      <c r="M264" s="219" t="s">
        <v>19</v>
      </c>
      <c r="N264" s="220" t="s">
        <v>45</v>
      </c>
      <c r="O264" s="84"/>
      <c r="P264" s="221">
        <f>O264*H264</f>
        <v>0</v>
      </c>
      <c r="Q264" s="221">
        <v>0.0060000000000000001</v>
      </c>
      <c r="R264" s="221">
        <f>Q264*H264</f>
        <v>0.36863999999999997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235</v>
      </c>
      <c r="AT264" s="223" t="s">
        <v>151</v>
      </c>
      <c r="AU264" s="223" t="s">
        <v>81</v>
      </c>
      <c r="AY264" s="17" t="s">
        <v>148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235</v>
      </c>
      <c r="BM264" s="223" t="s">
        <v>458</v>
      </c>
    </row>
    <row r="265" s="2" customFormat="1">
      <c r="A265" s="38"/>
      <c r="B265" s="39"/>
      <c r="C265" s="40"/>
      <c r="D265" s="225" t="s">
        <v>157</v>
      </c>
      <c r="E265" s="40"/>
      <c r="F265" s="226" t="s">
        <v>459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157</v>
      </c>
      <c r="AU265" s="17" t="s">
        <v>81</v>
      </c>
    </row>
    <row r="266" s="2" customFormat="1">
      <c r="A266" s="38"/>
      <c r="B266" s="39"/>
      <c r="C266" s="40"/>
      <c r="D266" s="230" t="s">
        <v>159</v>
      </c>
      <c r="E266" s="40"/>
      <c r="F266" s="231" t="s">
        <v>460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81</v>
      </c>
    </row>
    <row r="267" s="13" customFormat="1">
      <c r="A267" s="13"/>
      <c r="B267" s="232"/>
      <c r="C267" s="233"/>
      <c r="D267" s="225" t="s">
        <v>161</v>
      </c>
      <c r="E267" s="234" t="s">
        <v>19</v>
      </c>
      <c r="F267" s="235" t="s">
        <v>226</v>
      </c>
      <c r="G267" s="233"/>
      <c r="H267" s="236">
        <v>61.439999999999998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161</v>
      </c>
      <c r="AU267" s="242" t="s">
        <v>81</v>
      </c>
      <c r="AV267" s="13" t="s">
        <v>81</v>
      </c>
      <c r="AW267" s="13" t="s">
        <v>35</v>
      </c>
      <c r="AX267" s="13" t="s">
        <v>77</v>
      </c>
      <c r="AY267" s="242" t="s">
        <v>148</v>
      </c>
    </row>
    <row r="268" s="2" customFormat="1" ht="16.5" customHeight="1">
      <c r="A268" s="38"/>
      <c r="B268" s="39"/>
      <c r="C268" s="243" t="s">
        <v>461</v>
      </c>
      <c r="D268" s="243" t="s">
        <v>188</v>
      </c>
      <c r="E268" s="244" t="s">
        <v>462</v>
      </c>
      <c r="F268" s="245" t="s">
        <v>463</v>
      </c>
      <c r="G268" s="246" t="s">
        <v>154</v>
      </c>
      <c r="H268" s="247">
        <v>67.584000000000003</v>
      </c>
      <c r="I268" s="248"/>
      <c r="J268" s="249">
        <f>ROUND(I268*H268,2)</f>
        <v>0</v>
      </c>
      <c r="K268" s="245" t="s">
        <v>155</v>
      </c>
      <c r="L268" s="250"/>
      <c r="M268" s="251" t="s">
        <v>19</v>
      </c>
      <c r="N268" s="252" t="s">
        <v>45</v>
      </c>
      <c r="O268" s="84"/>
      <c r="P268" s="221">
        <f>O268*H268</f>
        <v>0</v>
      </c>
      <c r="Q268" s="221">
        <v>0.0118</v>
      </c>
      <c r="R268" s="221">
        <f>Q268*H268</f>
        <v>0.79749120000000007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337</v>
      </c>
      <c r="AT268" s="223" t="s">
        <v>188</v>
      </c>
      <c r="AU268" s="223" t="s">
        <v>81</v>
      </c>
      <c r="AY268" s="17" t="s">
        <v>148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235</v>
      </c>
      <c r="BM268" s="223" t="s">
        <v>464</v>
      </c>
    </row>
    <row r="269" s="2" customFormat="1">
      <c r="A269" s="38"/>
      <c r="B269" s="39"/>
      <c r="C269" s="40"/>
      <c r="D269" s="225" t="s">
        <v>157</v>
      </c>
      <c r="E269" s="40"/>
      <c r="F269" s="226" t="s">
        <v>463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157</v>
      </c>
      <c r="AU269" s="17" t="s">
        <v>81</v>
      </c>
    </row>
    <row r="270" s="2" customFormat="1">
      <c r="A270" s="38"/>
      <c r="B270" s="39"/>
      <c r="C270" s="40"/>
      <c r="D270" s="230" t="s">
        <v>159</v>
      </c>
      <c r="E270" s="40"/>
      <c r="F270" s="231" t="s">
        <v>465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81</v>
      </c>
    </row>
    <row r="271" s="13" customFormat="1">
      <c r="A271" s="13"/>
      <c r="B271" s="232"/>
      <c r="C271" s="233"/>
      <c r="D271" s="225" t="s">
        <v>161</v>
      </c>
      <c r="E271" s="233"/>
      <c r="F271" s="235" t="s">
        <v>466</v>
      </c>
      <c r="G271" s="233"/>
      <c r="H271" s="236">
        <v>67.584000000000003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161</v>
      </c>
      <c r="AU271" s="242" t="s">
        <v>81</v>
      </c>
      <c r="AV271" s="13" t="s">
        <v>81</v>
      </c>
      <c r="AW271" s="13" t="s">
        <v>4</v>
      </c>
      <c r="AX271" s="13" t="s">
        <v>77</v>
      </c>
      <c r="AY271" s="242" t="s">
        <v>148</v>
      </c>
    </row>
    <row r="272" s="2" customFormat="1" ht="16.5" customHeight="1">
      <c r="A272" s="38"/>
      <c r="B272" s="39"/>
      <c r="C272" s="212" t="s">
        <v>467</v>
      </c>
      <c r="D272" s="212" t="s">
        <v>151</v>
      </c>
      <c r="E272" s="213" t="s">
        <v>468</v>
      </c>
      <c r="F272" s="214" t="s">
        <v>469</v>
      </c>
      <c r="G272" s="215" t="s">
        <v>231</v>
      </c>
      <c r="H272" s="216">
        <v>1.2767200000000001</v>
      </c>
      <c r="I272" s="217"/>
      <c r="J272" s="218">
        <f>ROUND(I272*H272,2)</f>
        <v>0</v>
      </c>
      <c r="K272" s="214" t="s">
        <v>155</v>
      </c>
      <c r="L272" s="44"/>
      <c r="M272" s="219" t="s">
        <v>19</v>
      </c>
      <c r="N272" s="220" t="s">
        <v>45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235</v>
      </c>
      <c r="AT272" s="223" t="s">
        <v>151</v>
      </c>
      <c r="AU272" s="223" t="s">
        <v>81</v>
      </c>
      <c r="AY272" s="17" t="s">
        <v>148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235</v>
      </c>
      <c r="BM272" s="223" t="s">
        <v>470</v>
      </c>
    </row>
    <row r="273" s="2" customFormat="1">
      <c r="A273" s="38"/>
      <c r="B273" s="39"/>
      <c r="C273" s="40"/>
      <c r="D273" s="225" t="s">
        <v>157</v>
      </c>
      <c r="E273" s="40"/>
      <c r="F273" s="226" t="s">
        <v>471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157</v>
      </c>
      <c r="AU273" s="17" t="s">
        <v>81</v>
      </c>
    </row>
    <row r="274" s="2" customFormat="1">
      <c r="A274" s="38"/>
      <c r="B274" s="39"/>
      <c r="C274" s="40"/>
      <c r="D274" s="230" t="s">
        <v>159</v>
      </c>
      <c r="E274" s="40"/>
      <c r="F274" s="231" t="s">
        <v>472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81</v>
      </c>
    </row>
    <row r="275" s="2" customFormat="1" ht="16.5" customHeight="1">
      <c r="A275" s="38"/>
      <c r="B275" s="39"/>
      <c r="C275" s="212" t="s">
        <v>473</v>
      </c>
      <c r="D275" s="212" t="s">
        <v>151</v>
      </c>
      <c r="E275" s="213" t="s">
        <v>474</v>
      </c>
      <c r="F275" s="214" t="s">
        <v>475</v>
      </c>
      <c r="G275" s="215" t="s">
        <v>231</v>
      </c>
      <c r="H275" s="216">
        <v>1.2767200000000001</v>
      </c>
      <c r="I275" s="217"/>
      <c r="J275" s="218">
        <f>ROUND(I275*H275,2)</f>
        <v>0</v>
      </c>
      <c r="K275" s="214" t="s">
        <v>155</v>
      </c>
      <c r="L275" s="44"/>
      <c r="M275" s="219" t="s">
        <v>19</v>
      </c>
      <c r="N275" s="220" t="s">
        <v>45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235</v>
      </c>
      <c r="AT275" s="223" t="s">
        <v>151</v>
      </c>
      <c r="AU275" s="223" t="s">
        <v>81</v>
      </c>
      <c r="AY275" s="17" t="s">
        <v>148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235</v>
      </c>
      <c r="BM275" s="223" t="s">
        <v>476</v>
      </c>
    </row>
    <row r="276" s="2" customFormat="1">
      <c r="A276" s="38"/>
      <c r="B276" s="39"/>
      <c r="C276" s="40"/>
      <c r="D276" s="225" t="s">
        <v>157</v>
      </c>
      <c r="E276" s="40"/>
      <c r="F276" s="226" t="s">
        <v>477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157</v>
      </c>
      <c r="AU276" s="17" t="s">
        <v>81</v>
      </c>
    </row>
    <row r="277" s="2" customFormat="1">
      <c r="A277" s="38"/>
      <c r="B277" s="39"/>
      <c r="C277" s="40"/>
      <c r="D277" s="230" t="s">
        <v>159</v>
      </c>
      <c r="E277" s="40"/>
      <c r="F277" s="231" t="s">
        <v>478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159</v>
      </c>
      <c r="AU277" s="17" t="s">
        <v>81</v>
      </c>
    </row>
    <row r="278" s="12" customFormat="1" ht="22.8" customHeight="1">
      <c r="A278" s="12"/>
      <c r="B278" s="196"/>
      <c r="C278" s="197"/>
      <c r="D278" s="198" t="s">
        <v>72</v>
      </c>
      <c r="E278" s="210" t="s">
        <v>479</v>
      </c>
      <c r="F278" s="210" t="s">
        <v>480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SUM(P279:P282)</f>
        <v>0</v>
      </c>
      <c r="Q278" s="204"/>
      <c r="R278" s="205">
        <f>SUM(R279:R282)</f>
        <v>0.0097999999999999997</v>
      </c>
      <c r="S278" s="204"/>
      <c r="T278" s="206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81</v>
      </c>
      <c r="AT278" s="208" t="s">
        <v>72</v>
      </c>
      <c r="AU278" s="208" t="s">
        <v>77</v>
      </c>
      <c r="AY278" s="207" t="s">
        <v>148</v>
      </c>
      <c r="BK278" s="209">
        <f>SUM(BK279:BK282)</f>
        <v>0</v>
      </c>
    </row>
    <row r="279" s="2" customFormat="1" ht="16.5" customHeight="1">
      <c r="A279" s="38"/>
      <c r="B279" s="39"/>
      <c r="C279" s="212" t="s">
        <v>481</v>
      </c>
      <c r="D279" s="212" t="s">
        <v>151</v>
      </c>
      <c r="E279" s="213" t="s">
        <v>482</v>
      </c>
      <c r="F279" s="214" t="s">
        <v>483</v>
      </c>
      <c r="G279" s="215" t="s">
        <v>484</v>
      </c>
      <c r="H279" s="216">
        <v>40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45</v>
      </c>
      <c r="O279" s="84"/>
      <c r="P279" s="221">
        <f>O279*H279</f>
        <v>0</v>
      </c>
      <c r="Q279" s="221">
        <v>0.00013999999999999999</v>
      </c>
      <c r="R279" s="221">
        <f>Q279*H279</f>
        <v>0.0055999999999999991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235</v>
      </c>
      <c r="AT279" s="223" t="s">
        <v>151</v>
      </c>
      <c r="AU279" s="223" t="s">
        <v>81</v>
      </c>
      <c r="AY279" s="17" t="s">
        <v>148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235</v>
      </c>
      <c r="BM279" s="223" t="s">
        <v>485</v>
      </c>
    </row>
    <row r="280" s="2" customFormat="1">
      <c r="A280" s="38"/>
      <c r="B280" s="39"/>
      <c r="C280" s="40"/>
      <c r="D280" s="225" t="s">
        <v>157</v>
      </c>
      <c r="E280" s="40"/>
      <c r="F280" s="226" t="s">
        <v>486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157</v>
      </c>
      <c r="AU280" s="17" t="s">
        <v>81</v>
      </c>
    </row>
    <row r="281" s="2" customFormat="1" ht="16.5" customHeight="1">
      <c r="A281" s="38"/>
      <c r="B281" s="39"/>
      <c r="C281" s="212" t="s">
        <v>487</v>
      </c>
      <c r="D281" s="212" t="s">
        <v>151</v>
      </c>
      <c r="E281" s="213" t="s">
        <v>488</v>
      </c>
      <c r="F281" s="214" t="s">
        <v>489</v>
      </c>
      <c r="G281" s="215" t="s">
        <v>484</v>
      </c>
      <c r="H281" s="216">
        <v>30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45</v>
      </c>
      <c r="O281" s="84"/>
      <c r="P281" s="221">
        <f>O281*H281</f>
        <v>0</v>
      </c>
      <c r="Q281" s="221">
        <v>0.00013999999999999999</v>
      </c>
      <c r="R281" s="221">
        <f>Q281*H281</f>
        <v>0.0041999999999999997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235</v>
      </c>
      <c r="AT281" s="223" t="s">
        <v>151</v>
      </c>
      <c r="AU281" s="223" t="s">
        <v>81</v>
      </c>
      <c r="AY281" s="17" t="s">
        <v>148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235</v>
      </c>
      <c r="BM281" s="223" t="s">
        <v>490</v>
      </c>
    </row>
    <row r="282" s="2" customFormat="1">
      <c r="A282" s="38"/>
      <c r="B282" s="39"/>
      <c r="C282" s="40"/>
      <c r="D282" s="225" t="s">
        <v>157</v>
      </c>
      <c r="E282" s="40"/>
      <c r="F282" s="226" t="s">
        <v>486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157</v>
      </c>
      <c r="AU282" s="17" t="s">
        <v>81</v>
      </c>
    </row>
    <row r="283" s="12" customFormat="1" ht="22.8" customHeight="1">
      <c r="A283" s="12"/>
      <c r="B283" s="196"/>
      <c r="C283" s="197"/>
      <c r="D283" s="198" t="s">
        <v>72</v>
      </c>
      <c r="E283" s="210" t="s">
        <v>491</v>
      </c>
      <c r="F283" s="210" t="s">
        <v>492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SUM(P284:P308)</f>
        <v>0</v>
      </c>
      <c r="Q283" s="204"/>
      <c r="R283" s="205">
        <f>SUM(R284:R308)</f>
        <v>1.8034608000000003</v>
      </c>
      <c r="S283" s="204"/>
      <c r="T283" s="206">
        <f>SUM(T284:T308)</f>
        <v>0.049561560000000004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81</v>
      </c>
      <c r="AT283" s="208" t="s">
        <v>72</v>
      </c>
      <c r="AU283" s="208" t="s">
        <v>77</v>
      </c>
      <c r="AY283" s="207" t="s">
        <v>148</v>
      </c>
      <c r="BK283" s="209">
        <f>SUM(BK284:BK308)</f>
        <v>0</v>
      </c>
    </row>
    <row r="284" s="2" customFormat="1" ht="16.5" customHeight="1">
      <c r="A284" s="38"/>
      <c r="B284" s="39"/>
      <c r="C284" s="212" t="s">
        <v>493</v>
      </c>
      <c r="D284" s="212" t="s">
        <v>151</v>
      </c>
      <c r="E284" s="213" t="s">
        <v>494</v>
      </c>
      <c r="F284" s="214" t="s">
        <v>495</v>
      </c>
      <c r="G284" s="215" t="s">
        <v>154</v>
      </c>
      <c r="H284" s="216">
        <v>159.87600000000001</v>
      </c>
      <c r="I284" s="217"/>
      <c r="J284" s="218">
        <f>ROUND(I284*H284,2)</f>
        <v>0</v>
      </c>
      <c r="K284" s="214" t="s">
        <v>155</v>
      </c>
      <c r="L284" s="44"/>
      <c r="M284" s="219" t="s">
        <v>19</v>
      </c>
      <c r="N284" s="220" t="s">
        <v>45</v>
      </c>
      <c r="O284" s="84"/>
      <c r="P284" s="221">
        <f>O284*H284</f>
        <v>0</v>
      </c>
      <c r="Q284" s="221">
        <v>0.001</v>
      </c>
      <c r="R284" s="221">
        <f>Q284*H284</f>
        <v>0.15987600000000002</v>
      </c>
      <c r="S284" s="221">
        <v>0.00031</v>
      </c>
      <c r="T284" s="222">
        <f>S284*H284</f>
        <v>0.049561560000000004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235</v>
      </c>
      <c r="AT284" s="223" t="s">
        <v>151</v>
      </c>
      <c r="AU284" s="223" t="s">
        <v>81</v>
      </c>
      <c r="AY284" s="17" t="s">
        <v>148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235</v>
      </c>
      <c r="BM284" s="223" t="s">
        <v>496</v>
      </c>
    </row>
    <row r="285" s="2" customFormat="1">
      <c r="A285" s="38"/>
      <c r="B285" s="39"/>
      <c r="C285" s="40"/>
      <c r="D285" s="225" t="s">
        <v>157</v>
      </c>
      <c r="E285" s="40"/>
      <c r="F285" s="226" t="s">
        <v>497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157</v>
      </c>
      <c r="AU285" s="17" t="s">
        <v>81</v>
      </c>
    </row>
    <row r="286" s="2" customFormat="1">
      <c r="A286" s="38"/>
      <c r="B286" s="39"/>
      <c r="C286" s="40"/>
      <c r="D286" s="230" t="s">
        <v>159</v>
      </c>
      <c r="E286" s="40"/>
      <c r="F286" s="231" t="s">
        <v>498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81</v>
      </c>
    </row>
    <row r="287" s="13" customFormat="1">
      <c r="A287" s="13"/>
      <c r="B287" s="232"/>
      <c r="C287" s="233"/>
      <c r="D287" s="225" t="s">
        <v>161</v>
      </c>
      <c r="E287" s="234" t="s">
        <v>19</v>
      </c>
      <c r="F287" s="235" t="s">
        <v>499</v>
      </c>
      <c r="G287" s="233"/>
      <c r="H287" s="236">
        <v>159.87600000000001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161</v>
      </c>
      <c r="AU287" s="242" t="s">
        <v>81</v>
      </c>
      <c r="AV287" s="13" t="s">
        <v>81</v>
      </c>
      <c r="AW287" s="13" t="s">
        <v>35</v>
      </c>
      <c r="AX287" s="13" t="s">
        <v>77</v>
      </c>
      <c r="AY287" s="242" t="s">
        <v>148</v>
      </c>
    </row>
    <row r="288" s="2" customFormat="1" ht="21.75" customHeight="1">
      <c r="A288" s="38"/>
      <c r="B288" s="39"/>
      <c r="C288" s="212" t="s">
        <v>500</v>
      </c>
      <c r="D288" s="212" t="s">
        <v>151</v>
      </c>
      <c r="E288" s="213" t="s">
        <v>501</v>
      </c>
      <c r="F288" s="214" t="s">
        <v>502</v>
      </c>
      <c r="G288" s="215" t="s">
        <v>183</v>
      </c>
      <c r="H288" s="216">
        <v>10</v>
      </c>
      <c r="I288" s="217"/>
      <c r="J288" s="218">
        <f>ROUND(I288*H288,2)</f>
        <v>0</v>
      </c>
      <c r="K288" s="214" t="s">
        <v>155</v>
      </c>
      <c r="L288" s="44"/>
      <c r="M288" s="219" t="s">
        <v>19</v>
      </c>
      <c r="N288" s="220" t="s">
        <v>45</v>
      </c>
      <c r="O288" s="84"/>
      <c r="P288" s="221">
        <f>O288*H288</f>
        <v>0</v>
      </c>
      <c r="Q288" s="221">
        <v>0.00048000000000000001</v>
      </c>
      <c r="R288" s="221">
        <f>Q288*H288</f>
        <v>0.0048000000000000004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235</v>
      </c>
      <c r="AT288" s="223" t="s">
        <v>151</v>
      </c>
      <c r="AU288" s="223" t="s">
        <v>81</v>
      </c>
      <c r="AY288" s="17" t="s">
        <v>148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235</v>
      </c>
      <c r="BM288" s="223" t="s">
        <v>503</v>
      </c>
    </row>
    <row r="289" s="2" customFormat="1">
      <c r="A289" s="38"/>
      <c r="B289" s="39"/>
      <c r="C289" s="40"/>
      <c r="D289" s="225" t="s">
        <v>157</v>
      </c>
      <c r="E289" s="40"/>
      <c r="F289" s="226" t="s">
        <v>504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157</v>
      </c>
      <c r="AU289" s="17" t="s">
        <v>81</v>
      </c>
    </row>
    <row r="290" s="2" customFormat="1">
      <c r="A290" s="38"/>
      <c r="B290" s="39"/>
      <c r="C290" s="40"/>
      <c r="D290" s="230" t="s">
        <v>159</v>
      </c>
      <c r="E290" s="40"/>
      <c r="F290" s="231" t="s">
        <v>505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81</v>
      </c>
    </row>
    <row r="291" s="2" customFormat="1" ht="21.75" customHeight="1">
      <c r="A291" s="38"/>
      <c r="B291" s="39"/>
      <c r="C291" s="212" t="s">
        <v>506</v>
      </c>
      <c r="D291" s="212" t="s">
        <v>151</v>
      </c>
      <c r="E291" s="213" t="s">
        <v>507</v>
      </c>
      <c r="F291" s="214" t="s">
        <v>508</v>
      </c>
      <c r="G291" s="215" t="s">
        <v>183</v>
      </c>
      <c r="H291" s="216">
        <v>10</v>
      </c>
      <c r="I291" s="217"/>
      <c r="J291" s="218">
        <f>ROUND(I291*H291,2)</f>
        <v>0</v>
      </c>
      <c r="K291" s="214" t="s">
        <v>155</v>
      </c>
      <c r="L291" s="44"/>
      <c r="M291" s="219" t="s">
        <v>19</v>
      </c>
      <c r="N291" s="220" t="s">
        <v>45</v>
      </c>
      <c r="O291" s="84"/>
      <c r="P291" s="221">
        <f>O291*H291</f>
        <v>0</v>
      </c>
      <c r="Q291" s="221">
        <v>0.0023999999999999998</v>
      </c>
      <c r="R291" s="221">
        <f>Q291*H291</f>
        <v>0.023999999999999997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235</v>
      </c>
      <c r="AT291" s="223" t="s">
        <v>151</v>
      </c>
      <c r="AU291" s="223" t="s">
        <v>81</v>
      </c>
      <c r="AY291" s="17" t="s">
        <v>148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235</v>
      </c>
      <c r="BM291" s="223" t="s">
        <v>509</v>
      </c>
    </row>
    <row r="292" s="2" customFormat="1">
      <c r="A292" s="38"/>
      <c r="B292" s="39"/>
      <c r="C292" s="40"/>
      <c r="D292" s="225" t="s">
        <v>157</v>
      </c>
      <c r="E292" s="40"/>
      <c r="F292" s="226" t="s">
        <v>510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157</v>
      </c>
      <c r="AU292" s="17" t="s">
        <v>81</v>
      </c>
    </row>
    <row r="293" s="2" customFormat="1">
      <c r="A293" s="38"/>
      <c r="B293" s="39"/>
      <c r="C293" s="40"/>
      <c r="D293" s="230" t="s">
        <v>159</v>
      </c>
      <c r="E293" s="40"/>
      <c r="F293" s="231" t="s">
        <v>511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81</v>
      </c>
    </row>
    <row r="294" s="2" customFormat="1" ht="21.75" customHeight="1">
      <c r="A294" s="38"/>
      <c r="B294" s="39"/>
      <c r="C294" s="212" t="s">
        <v>512</v>
      </c>
      <c r="D294" s="212" t="s">
        <v>151</v>
      </c>
      <c r="E294" s="213" t="s">
        <v>513</v>
      </c>
      <c r="F294" s="214" t="s">
        <v>514</v>
      </c>
      <c r="G294" s="215" t="s">
        <v>183</v>
      </c>
      <c r="H294" s="216">
        <v>10</v>
      </c>
      <c r="I294" s="217"/>
      <c r="J294" s="218">
        <f>ROUND(I294*H294,2)</f>
        <v>0</v>
      </c>
      <c r="K294" s="214" t="s">
        <v>155</v>
      </c>
      <c r="L294" s="44"/>
      <c r="M294" s="219" t="s">
        <v>19</v>
      </c>
      <c r="N294" s="220" t="s">
        <v>45</v>
      </c>
      <c r="O294" s="84"/>
      <c r="P294" s="221">
        <f>O294*H294</f>
        <v>0</v>
      </c>
      <c r="Q294" s="221">
        <v>0.0047999999999999996</v>
      </c>
      <c r="R294" s="221">
        <f>Q294*H294</f>
        <v>0.047999999999999994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235</v>
      </c>
      <c r="AT294" s="223" t="s">
        <v>151</v>
      </c>
      <c r="AU294" s="223" t="s">
        <v>81</v>
      </c>
      <c r="AY294" s="17" t="s">
        <v>148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235</v>
      </c>
      <c r="BM294" s="223" t="s">
        <v>515</v>
      </c>
    </row>
    <row r="295" s="2" customFormat="1">
      <c r="A295" s="38"/>
      <c r="B295" s="39"/>
      <c r="C295" s="40"/>
      <c r="D295" s="225" t="s">
        <v>157</v>
      </c>
      <c r="E295" s="40"/>
      <c r="F295" s="226" t="s">
        <v>516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157</v>
      </c>
      <c r="AU295" s="17" t="s">
        <v>81</v>
      </c>
    </row>
    <row r="296" s="2" customFormat="1">
      <c r="A296" s="38"/>
      <c r="B296" s="39"/>
      <c r="C296" s="40"/>
      <c r="D296" s="230" t="s">
        <v>159</v>
      </c>
      <c r="E296" s="40"/>
      <c r="F296" s="231" t="s">
        <v>517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81</v>
      </c>
    </row>
    <row r="297" s="2" customFormat="1" ht="21.75" customHeight="1">
      <c r="A297" s="38"/>
      <c r="B297" s="39"/>
      <c r="C297" s="212" t="s">
        <v>518</v>
      </c>
      <c r="D297" s="212" t="s">
        <v>151</v>
      </c>
      <c r="E297" s="213" t="s">
        <v>519</v>
      </c>
      <c r="F297" s="214" t="s">
        <v>520</v>
      </c>
      <c r="G297" s="215" t="s">
        <v>154</v>
      </c>
      <c r="H297" s="216">
        <v>3197.52</v>
      </c>
      <c r="I297" s="217"/>
      <c r="J297" s="218">
        <f>ROUND(I297*H297,2)</f>
        <v>0</v>
      </c>
      <c r="K297" s="214" t="s">
        <v>155</v>
      </c>
      <c r="L297" s="44"/>
      <c r="M297" s="219" t="s">
        <v>19</v>
      </c>
      <c r="N297" s="220" t="s">
        <v>45</v>
      </c>
      <c r="O297" s="84"/>
      <c r="P297" s="221">
        <f>O297*H297</f>
        <v>0</v>
      </c>
      <c r="Q297" s="221">
        <v>0.00020000000000000001</v>
      </c>
      <c r="R297" s="221">
        <f>Q297*H297</f>
        <v>0.63950400000000007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235</v>
      </c>
      <c r="AT297" s="223" t="s">
        <v>151</v>
      </c>
      <c r="AU297" s="223" t="s">
        <v>81</v>
      </c>
      <c r="AY297" s="17" t="s">
        <v>148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235</v>
      </c>
      <c r="BM297" s="223" t="s">
        <v>521</v>
      </c>
    </row>
    <row r="298" s="2" customFormat="1">
      <c r="A298" s="38"/>
      <c r="B298" s="39"/>
      <c r="C298" s="40"/>
      <c r="D298" s="225" t="s">
        <v>157</v>
      </c>
      <c r="E298" s="40"/>
      <c r="F298" s="226" t="s">
        <v>522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157</v>
      </c>
      <c r="AU298" s="17" t="s">
        <v>81</v>
      </c>
    </row>
    <row r="299" s="2" customFormat="1">
      <c r="A299" s="38"/>
      <c r="B299" s="39"/>
      <c r="C299" s="40"/>
      <c r="D299" s="230" t="s">
        <v>159</v>
      </c>
      <c r="E299" s="40"/>
      <c r="F299" s="231" t="s">
        <v>523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81</v>
      </c>
    </row>
    <row r="300" s="13" customFormat="1">
      <c r="A300" s="13"/>
      <c r="B300" s="232"/>
      <c r="C300" s="233"/>
      <c r="D300" s="225" t="s">
        <v>161</v>
      </c>
      <c r="E300" s="234" t="s">
        <v>19</v>
      </c>
      <c r="F300" s="235" t="s">
        <v>524</v>
      </c>
      <c r="G300" s="233"/>
      <c r="H300" s="236">
        <v>2438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161</v>
      </c>
      <c r="AU300" s="242" t="s">
        <v>81</v>
      </c>
      <c r="AV300" s="13" t="s">
        <v>81</v>
      </c>
      <c r="AW300" s="13" t="s">
        <v>35</v>
      </c>
      <c r="AX300" s="13" t="s">
        <v>73</v>
      </c>
      <c r="AY300" s="242" t="s">
        <v>148</v>
      </c>
    </row>
    <row r="301" s="13" customFormat="1">
      <c r="A301" s="13"/>
      <c r="B301" s="232"/>
      <c r="C301" s="233"/>
      <c r="D301" s="225" t="s">
        <v>161</v>
      </c>
      <c r="E301" s="234" t="s">
        <v>19</v>
      </c>
      <c r="F301" s="235" t="s">
        <v>180</v>
      </c>
      <c r="G301" s="233"/>
      <c r="H301" s="236">
        <v>759.51999999999998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161</v>
      </c>
      <c r="AU301" s="242" t="s">
        <v>81</v>
      </c>
      <c r="AV301" s="13" t="s">
        <v>81</v>
      </c>
      <c r="AW301" s="13" t="s">
        <v>35</v>
      </c>
      <c r="AX301" s="13" t="s">
        <v>73</v>
      </c>
      <c r="AY301" s="242" t="s">
        <v>148</v>
      </c>
    </row>
    <row r="302" s="14" customFormat="1">
      <c r="A302" s="14"/>
      <c r="B302" s="253"/>
      <c r="C302" s="254"/>
      <c r="D302" s="225" t="s">
        <v>161</v>
      </c>
      <c r="E302" s="255" t="s">
        <v>19</v>
      </c>
      <c r="F302" s="256" t="s">
        <v>525</v>
      </c>
      <c r="G302" s="254"/>
      <c r="H302" s="257">
        <v>3197.52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161</v>
      </c>
      <c r="AU302" s="263" t="s">
        <v>81</v>
      </c>
      <c r="AV302" s="14" t="s">
        <v>91</v>
      </c>
      <c r="AW302" s="14" t="s">
        <v>35</v>
      </c>
      <c r="AX302" s="14" t="s">
        <v>77</v>
      </c>
      <c r="AY302" s="263" t="s">
        <v>148</v>
      </c>
    </row>
    <row r="303" s="2" customFormat="1" ht="21.75" customHeight="1">
      <c r="A303" s="38"/>
      <c r="B303" s="39"/>
      <c r="C303" s="212" t="s">
        <v>526</v>
      </c>
      <c r="D303" s="212" t="s">
        <v>151</v>
      </c>
      <c r="E303" s="213" t="s">
        <v>527</v>
      </c>
      <c r="F303" s="214" t="s">
        <v>528</v>
      </c>
      <c r="G303" s="215" t="s">
        <v>154</v>
      </c>
      <c r="H303" s="216">
        <v>3197.52</v>
      </c>
      <c r="I303" s="217"/>
      <c r="J303" s="218">
        <f>ROUND(I303*H303,2)</f>
        <v>0</v>
      </c>
      <c r="K303" s="214" t="s">
        <v>155</v>
      </c>
      <c r="L303" s="44"/>
      <c r="M303" s="219" t="s">
        <v>19</v>
      </c>
      <c r="N303" s="220" t="s">
        <v>45</v>
      </c>
      <c r="O303" s="84"/>
      <c r="P303" s="221">
        <f>O303*H303</f>
        <v>0</v>
      </c>
      <c r="Q303" s="221">
        <v>0.00029</v>
      </c>
      <c r="R303" s="221">
        <f>Q303*H303</f>
        <v>0.92728080000000002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235</v>
      </c>
      <c r="AT303" s="223" t="s">
        <v>151</v>
      </c>
      <c r="AU303" s="223" t="s">
        <v>81</v>
      </c>
      <c r="AY303" s="17" t="s">
        <v>148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235</v>
      </c>
      <c r="BM303" s="223" t="s">
        <v>529</v>
      </c>
    </row>
    <row r="304" s="2" customFormat="1">
      <c r="A304" s="38"/>
      <c r="B304" s="39"/>
      <c r="C304" s="40"/>
      <c r="D304" s="225" t="s">
        <v>157</v>
      </c>
      <c r="E304" s="40"/>
      <c r="F304" s="226" t="s">
        <v>530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157</v>
      </c>
      <c r="AU304" s="17" t="s">
        <v>81</v>
      </c>
    </row>
    <row r="305" s="2" customFormat="1">
      <c r="A305" s="38"/>
      <c r="B305" s="39"/>
      <c r="C305" s="40"/>
      <c r="D305" s="230" t="s">
        <v>159</v>
      </c>
      <c r="E305" s="40"/>
      <c r="F305" s="231" t="s">
        <v>531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81</v>
      </c>
    </row>
    <row r="306" s="13" customFormat="1">
      <c r="A306" s="13"/>
      <c r="B306" s="232"/>
      <c r="C306" s="233"/>
      <c r="D306" s="225" t="s">
        <v>161</v>
      </c>
      <c r="E306" s="234" t="s">
        <v>19</v>
      </c>
      <c r="F306" s="235" t="s">
        <v>524</v>
      </c>
      <c r="G306" s="233"/>
      <c r="H306" s="236">
        <v>2438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161</v>
      </c>
      <c r="AU306" s="242" t="s">
        <v>81</v>
      </c>
      <c r="AV306" s="13" t="s">
        <v>81</v>
      </c>
      <c r="AW306" s="13" t="s">
        <v>35</v>
      </c>
      <c r="AX306" s="13" t="s">
        <v>73</v>
      </c>
      <c r="AY306" s="242" t="s">
        <v>148</v>
      </c>
    </row>
    <row r="307" s="13" customFormat="1">
      <c r="A307" s="13"/>
      <c r="B307" s="232"/>
      <c r="C307" s="233"/>
      <c r="D307" s="225" t="s">
        <v>161</v>
      </c>
      <c r="E307" s="234" t="s">
        <v>19</v>
      </c>
      <c r="F307" s="235" t="s">
        <v>180</v>
      </c>
      <c r="G307" s="233"/>
      <c r="H307" s="236">
        <v>759.51999999999998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161</v>
      </c>
      <c r="AU307" s="242" t="s">
        <v>81</v>
      </c>
      <c r="AV307" s="13" t="s">
        <v>81</v>
      </c>
      <c r="AW307" s="13" t="s">
        <v>35</v>
      </c>
      <c r="AX307" s="13" t="s">
        <v>73</v>
      </c>
      <c r="AY307" s="242" t="s">
        <v>148</v>
      </c>
    </row>
    <row r="308" s="14" customFormat="1">
      <c r="A308" s="14"/>
      <c r="B308" s="253"/>
      <c r="C308" s="254"/>
      <c r="D308" s="225" t="s">
        <v>161</v>
      </c>
      <c r="E308" s="255" t="s">
        <v>19</v>
      </c>
      <c r="F308" s="256" t="s">
        <v>525</v>
      </c>
      <c r="G308" s="254"/>
      <c r="H308" s="257">
        <v>3197.52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161</v>
      </c>
      <c r="AU308" s="263" t="s">
        <v>81</v>
      </c>
      <c r="AV308" s="14" t="s">
        <v>91</v>
      </c>
      <c r="AW308" s="14" t="s">
        <v>35</v>
      </c>
      <c r="AX308" s="14" t="s">
        <v>77</v>
      </c>
      <c r="AY308" s="263" t="s">
        <v>148</v>
      </c>
    </row>
    <row r="309" s="12" customFormat="1" ht="22.8" customHeight="1">
      <c r="A309" s="12"/>
      <c r="B309" s="196"/>
      <c r="C309" s="197"/>
      <c r="D309" s="198" t="s">
        <v>72</v>
      </c>
      <c r="E309" s="210" t="s">
        <v>532</v>
      </c>
      <c r="F309" s="210" t="s">
        <v>533</v>
      </c>
      <c r="G309" s="197"/>
      <c r="H309" s="197"/>
      <c r="I309" s="200"/>
      <c r="J309" s="211">
        <f>BK309</f>
        <v>0</v>
      </c>
      <c r="K309" s="197"/>
      <c r="L309" s="202"/>
      <c r="M309" s="203"/>
      <c r="N309" s="204"/>
      <c r="O309" s="204"/>
      <c r="P309" s="205">
        <f>SUM(P310:P311)</f>
        <v>0</v>
      </c>
      <c r="Q309" s="204"/>
      <c r="R309" s="205">
        <f>SUM(R310:R311)</f>
        <v>0</v>
      </c>
      <c r="S309" s="204"/>
      <c r="T309" s="206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81</v>
      </c>
      <c r="AT309" s="208" t="s">
        <v>72</v>
      </c>
      <c r="AU309" s="208" t="s">
        <v>77</v>
      </c>
      <c r="AY309" s="207" t="s">
        <v>148</v>
      </c>
      <c r="BK309" s="209">
        <f>SUM(BK310:BK311)</f>
        <v>0</v>
      </c>
    </row>
    <row r="310" s="2" customFormat="1" ht="16.5" customHeight="1">
      <c r="A310" s="38"/>
      <c r="B310" s="39"/>
      <c r="C310" s="212" t="s">
        <v>534</v>
      </c>
      <c r="D310" s="212" t="s">
        <v>151</v>
      </c>
      <c r="E310" s="213" t="s">
        <v>535</v>
      </c>
      <c r="F310" s="214" t="s">
        <v>536</v>
      </c>
      <c r="G310" s="215" t="s">
        <v>484</v>
      </c>
      <c r="H310" s="216">
        <v>15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45</v>
      </c>
      <c r="O310" s="84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235</v>
      </c>
      <c r="AT310" s="223" t="s">
        <v>151</v>
      </c>
      <c r="AU310" s="223" t="s">
        <v>81</v>
      </c>
      <c r="AY310" s="17" t="s">
        <v>148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235</v>
      </c>
      <c r="BM310" s="223" t="s">
        <v>537</v>
      </c>
    </row>
    <row r="311" s="2" customFormat="1">
      <c r="A311" s="38"/>
      <c r="B311" s="39"/>
      <c r="C311" s="40"/>
      <c r="D311" s="225" t="s">
        <v>157</v>
      </c>
      <c r="E311" s="40"/>
      <c r="F311" s="226" t="s">
        <v>538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157</v>
      </c>
      <c r="AU311" s="17" t="s">
        <v>81</v>
      </c>
    </row>
    <row r="312" s="12" customFormat="1" ht="25.92" customHeight="1">
      <c r="A312" s="12"/>
      <c r="B312" s="196"/>
      <c r="C312" s="197"/>
      <c r="D312" s="198" t="s">
        <v>72</v>
      </c>
      <c r="E312" s="199" t="s">
        <v>539</v>
      </c>
      <c r="F312" s="199" t="s">
        <v>540</v>
      </c>
      <c r="G312" s="197"/>
      <c r="H312" s="197"/>
      <c r="I312" s="200"/>
      <c r="J312" s="201">
        <f>BK312</f>
        <v>0</v>
      </c>
      <c r="K312" s="197"/>
      <c r="L312" s="202"/>
      <c r="M312" s="203"/>
      <c r="N312" s="204"/>
      <c r="O312" s="204"/>
      <c r="P312" s="205">
        <f>P313+P317</f>
        <v>0</v>
      </c>
      <c r="Q312" s="204"/>
      <c r="R312" s="205">
        <f>R313+R317</f>
        <v>0</v>
      </c>
      <c r="S312" s="204"/>
      <c r="T312" s="206">
        <f>T313+T317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174</v>
      </c>
      <c r="AT312" s="208" t="s">
        <v>72</v>
      </c>
      <c r="AU312" s="208" t="s">
        <v>73</v>
      </c>
      <c r="AY312" s="207" t="s">
        <v>148</v>
      </c>
      <c r="BK312" s="209">
        <f>BK313+BK317</f>
        <v>0</v>
      </c>
    </row>
    <row r="313" s="12" customFormat="1" ht="22.8" customHeight="1">
      <c r="A313" s="12"/>
      <c r="B313" s="196"/>
      <c r="C313" s="197"/>
      <c r="D313" s="198" t="s">
        <v>72</v>
      </c>
      <c r="E313" s="210" t="s">
        <v>541</v>
      </c>
      <c r="F313" s="210" t="s">
        <v>542</v>
      </c>
      <c r="G313" s="197"/>
      <c r="H313" s="197"/>
      <c r="I313" s="200"/>
      <c r="J313" s="211">
        <f>BK313</f>
        <v>0</v>
      </c>
      <c r="K313" s="197"/>
      <c r="L313" s="202"/>
      <c r="M313" s="203"/>
      <c r="N313" s="204"/>
      <c r="O313" s="204"/>
      <c r="P313" s="205">
        <f>SUM(P314:P316)</f>
        <v>0</v>
      </c>
      <c r="Q313" s="204"/>
      <c r="R313" s="205">
        <f>SUM(R314:R316)</f>
        <v>0</v>
      </c>
      <c r="S313" s="204"/>
      <c r="T313" s="206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7" t="s">
        <v>174</v>
      </c>
      <c r="AT313" s="208" t="s">
        <v>72</v>
      </c>
      <c r="AU313" s="208" t="s">
        <v>77</v>
      </c>
      <c r="AY313" s="207" t="s">
        <v>148</v>
      </c>
      <c r="BK313" s="209">
        <f>SUM(BK314:BK316)</f>
        <v>0</v>
      </c>
    </row>
    <row r="314" s="2" customFormat="1" ht="16.5" customHeight="1">
      <c r="A314" s="38"/>
      <c r="B314" s="39"/>
      <c r="C314" s="212" t="s">
        <v>543</v>
      </c>
      <c r="D314" s="212" t="s">
        <v>151</v>
      </c>
      <c r="E314" s="213" t="s">
        <v>544</v>
      </c>
      <c r="F314" s="214" t="s">
        <v>545</v>
      </c>
      <c r="G314" s="215" t="s">
        <v>546</v>
      </c>
      <c r="H314" s="216">
        <v>1</v>
      </c>
      <c r="I314" s="217"/>
      <c r="J314" s="218">
        <f>ROUND(I314*H314,2)</f>
        <v>0</v>
      </c>
      <c r="K314" s="214" t="s">
        <v>155</v>
      </c>
      <c r="L314" s="44"/>
      <c r="M314" s="219" t="s">
        <v>19</v>
      </c>
      <c r="N314" s="220" t="s">
        <v>45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547</v>
      </c>
      <c r="AT314" s="223" t="s">
        <v>151</v>
      </c>
      <c r="AU314" s="223" t="s">
        <v>81</v>
      </c>
      <c r="AY314" s="17" t="s">
        <v>148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547</v>
      </c>
      <c r="BM314" s="223" t="s">
        <v>548</v>
      </c>
    </row>
    <row r="315" s="2" customFormat="1">
      <c r="A315" s="38"/>
      <c r="B315" s="39"/>
      <c r="C315" s="40"/>
      <c r="D315" s="225" t="s">
        <v>157</v>
      </c>
      <c r="E315" s="40"/>
      <c r="F315" s="226" t="s">
        <v>545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157</v>
      </c>
      <c r="AU315" s="17" t="s">
        <v>81</v>
      </c>
    </row>
    <row r="316" s="2" customFormat="1">
      <c r="A316" s="38"/>
      <c r="B316" s="39"/>
      <c r="C316" s="40"/>
      <c r="D316" s="230" t="s">
        <v>159</v>
      </c>
      <c r="E316" s="40"/>
      <c r="F316" s="231" t="s">
        <v>549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81</v>
      </c>
    </row>
    <row r="317" s="12" customFormat="1" ht="22.8" customHeight="1">
      <c r="A317" s="12"/>
      <c r="B317" s="196"/>
      <c r="C317" s="197"/>
      <c r="D317" s="198" t="s">
        <v>72</v>
      </c>
      <c r="E317" s="210" t="s">
        <v>550</v>
      </c>
      <c r="F317" s="210" t="s">
        <v>551</v>
      </c>
      <c r="G317" s="197"/>
      <c r="H317" s="197"/>
      <c r="I317" s="200"/>
      <c r="J317" s="211">
        <f>BK317</f>
        <v>0</v>
      </c>
      <c r="K317" s="197"/>
      <c r="L317" s="202"/>
      <c r="M317" s="203"/>
      <c r="N317" s="204"/>
      <c r="O317" s="204"/>
      <c r="P317" s="205">
        <f>SUM(P318:P320)</f>
        <v>0</v>
      </c>
      <c r="Q317" s="204"/>
      <c r="R317" s="205">
        <f>SUM(R318:R320)</f>
        <v>0</v>
      </c>
      <c r="S317" s="204"/>
      <c r="T317" s="206">
        <f>SUM(T318:T320)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7" t="s">
        <v>174</v>
      </c>
      <c r="AT317" s="208" t="s">
        <v>72</v>
      </c>
      <c r="AU317" s="208" t="s">
        <v>77</v>
      </c>
      <c r="AY317" s="207" t="s">
        <v>148</v>
      </c>
      <c r="BK317" s="209">
        <f>SUM(BK318:BK320)</f>
        <v>0</v>
      </c>
    </row>
    <row r="318" s="2" customFormat="1" ht="16.5" customHeight="1">
      <c r="A318" s="38"/>
      <c r="B318" s="39"/>
      <c r="C318" s="212" t="s">
        <v>552</v>
      </c>
      <c r="D318" s="212" t="s">
        <v>151</v>
      </c>
      <c r="E318" s="213" t="s">
        <v>553</v>
      </c>
      <c r="F318" s="214" t="s">
        <v>554</v>
      </c>
      <c r="G318" s="215" t="s">
        <v>546</v>
      </c>
      <c r="H318" s="216">
        <v>1</v>
      </c>
      <c r="I318" s="217"/>
      <c r="J318" s="218">
        <f>ROUND(I318*H318,2)</f>
        <v>0</v>
      </c>
      <c r="K318" s="214" t="s">
        <v>155</v>
      </c>
      <c r="L318" s="44"/>
      <c r="M318" s="219" t="s">
        <v>19</v>
      </c>
      <c r="N318" s="220" t="s">
        <v>45</v>
      </c>
      <c r="O318" s="84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547</v>
      </c>
      <c r="AT318" s="223" t="s">
        <v>151</v>
      </c>
      <c r="AU318" s="223" t="s">
        <v>81</v>
      </c>
      <c r="AY318" s="17" t="s">
        <v>148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81</v>
      </c>
      <c r="BK318" s="224">
        <f>ROUND(I318*H318,2)</f>
        <v>0</v>
      </c>
      <c r="BL318" s="17" t="s">
        <v>547</v>
      </c>
      <c r="BM318" s="223" t="s">
        <v>555</v>
      </c>
    </row>
    <row r="319" s="2" customFormat="1">
      <c r="A319" s="38"/>
      <c r="B319" s="39"/>
      <c r="C319" s="40"/>
      <c r="D319" s="225" t="s">
        <v>157</v>
      </c>
      <c r="E319" s="40"/>
      <c r="F319" s="226" t="s">
        <v>554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157</v>
      </c>
      <c r="AU319" s="17" t="s">
        <v>81</v>
      </c>
    </row>
    <row r="320" s="2" customFormat="1">
      <c r="A320" s="38"/>
      <c r="B320" s="39"/>
      <c r="C320" s="40"/>
      <c r="D320" s="230" t="s">
        <v>159</v>
      </c>
      <c r="E320" s="40"/>
      <c r="F320" s="231" t="s">
        <v>556</v>
      </c>
      <c r="G320" s="40"/>
      <c r="H320" s="40"/>
      <c r="I320" s="227"/>
      <c r="J320" s="40"/>
      <c r="K320" s="40"/>
      <c r="L320" s="44"/>
      <c r="M320" s="264"/>
      <c r="N320" s="265"/>
      <c r="O320" s="266"/>
      <c r="P320" s="266"/>
      <c r="Q320" s="266"/>
      <c r="R320" s="266"/>
      <c r="S320" s="266"/>
      <c r="T320" s="267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81</v>
      </c>
    </row>
    <row r="321" s="2" customFormat="1" ht="6.96" customHeight="1">
      <c r="A321" s="38"/>
      <c r="B321" s="59"/>
      <c r="C321" s="60"/>
      <c r="D321" s="60"/>
      <c r="E321" s="60"/>
      <c r="F321" s="60"/>
      <c r="G321" s="60"/>
      <c r="H321" s="60"/>
      <c r="I321" s="60"/>
      <c r="J321" s="60"/>
      <c r="K321" s="60"/>
      <c r="L321" s="44"/>
      <c r="M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</sheetData>
  <sheetProtection sheet="1" autoFilter="0" formatColumns="0" formatRows="0" objects="1" scenarios="1" spinCount="100000" saltValue="gzsmamLJccj5Jf48fBVW+Tk3RDevg9h/7cPe0LC6JYnUzcZTNgjaq4NCRcsEE9NE1jPh6IujPKZhQBigif/W4w==" hashValue="hSGx5zVfeYCgAm2l4yzaL+9NqXYIY22PPFir2Nntk2XSk78N+lANxeWKO1MGSg1dLids/kTMYTywMF4NnpSzyw==" algorithmName="SHA-512" password="CC35"/>
  <autoFilter ref="C104:K3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1_02/611341131"/>
    <hyperlink ref="F114" r:id="rId2" display="https://podminky.urs.cz/item/CS_URS_2021_02/612321141"/>
    <hyperlink ref="F117" r:id="rId3" display="https://podminky.urs.cz/item/CS_URS_2021_02/612341131"/>
    <hyperlink ref="F121" r:id="rId4" display="https://podminky.urs.cz/item/CS_URS_2021_02/619991001"/>
    <hyperlink ref="F125" r:id="rId5" display="https://podminky.urs.cz/item/CS_URS_2021_02/642942611"/>
    <hyperlink ref="F128" r:id="rId6" display="https://podminky.urs.cz/item/CS_URS_2021_02/55331494"/>
    <hyperlink ref="F132" r:id="rId7" display="https://podminky.urs.cz/item/CS_URS_2021_02/949101111"/>
    <hyperlink ref="F136" r:id="rId8" display="https://podminky.urs.cz/item/CS_URS_2021_02/952902021"/>
    <hyperlink ref="F140" r:id="rId9" display="https://podminky.urs.cz/item/CS_URS_2021_02/968072456"/>
    <hyperlink ref="F143" r:id="rId10" display="https://podminky.urs.cz/item/CS_URS_2021_02/971033641"/>
    <hyperlink ref="F147" r:id="rId11" display="https://podminky.urs.cz/item/CS_URS_2021_02/978059541"/>
    <hyperlink ref="F152" r:id="rId12" display="https://podminky.urs.cz/item/CS_URS_2021_02/997002611"/>
    <hyperlink ref="F155" r:id="rId13" display="https://podminky.urs.cz/item/CS_URS_2021_02/997013211"/>
    <hyperlink ref="F158" r:id="rId14" display="https://podminky.urs.cz/item/CS_URS_2021_02/997013219"/>
    <hyperlink ref="F161" r:id="rId15" display="https://podminky.urs.cz/item/CS_URS_2021_02/997013501"/>
    <hyperlink ref="F164" r:id="rId16" display="https://podminky.urs.cz/item/CS_URS_2021_02/997013509"/>
    <hyperlink ref="F167" r:id="rId17" display="https://podminky.urs.cz/item/CS_URS_2021_02/997013631"/>
    <hyperlink ref="F171" r:id="rId18" display="https://podminky.urs.cz/item/CS_URS_2021_02/998018001"/>
    <hyperlink ref="F176" r:id="rId19" display="https://podminky.urs.cz/item/CS_URS_2021_02/721220801"/>
    <hyperlink ref="F180" r:id="rId20" display="https://podminky.urs.cz/item/CS_URS_2021_02/725110811"/>
    <hyperlink ref="F183" r:id="rId21" display="https://podminky.urs.cz/item/CS_URS_2021_02/725112002"/>
    <hyperlink ref="F186" r:id="rId22" display="https://podminky.urs.cz/item/CS_URS_2021_02/725210821"/>
    <hyperlink ref="F189" r:id="rId23" display="https://podminky.urs.cz/item/CS_URS_2021_02/725211603"/>
    <hyperlink ref="F192" r:id="rId24" display="https://podminky.urs.cz/item/CS_URS_2021_02/725331111"/>
    <hyperlink ref="F197" r:id="rId25" display="https://podminky.urs.cz/item/CS_URS_2021_02/725820802"/>
    <hyperlink ref="F200" r:id="rId26" display="https://podminky.urs.cz/item/CS_URS_2021_02/725822631"/>
    <hyperlink ref="F203" r:id="rId27" display="https://podminky.urs.cz/item/CS_URS_2021_02/725861102"/>
    <hyperlink ref="F206" r:id="rId28" display="https://podminky.urs.cz/item/CS_URS_2021_02/998725101"/>
    <hyperlink ref="F209" r:id="rId29" display="https://podminky.urs.cz/item/CS_URS_2021_02/998725181"/>
    <hyperlink ref="F213" r:id="rId30" display="https://podminky.urs.cz/item/CS_URS_2021_02/741310201"/>
    <hyperlink ref="F218" r:id="rId31" display="https://podminky.urs.cz/item/CS_URS_2021_02/741313032"/>
    <hyperlink ref="F221" r:id="rId32" display="https://podminky.urs.cz/item/CS_URS_2021_02/34555243"/>
    <hyperlink ref="F231" r:id="rId33" display="https://podminky.urs.cz/item/CS_URS_2021_02/763135101"/>
    <hyperlink ref="F234" r:id="rId34" display="https://podminky.urs.cz/item/CS_URS_2021_02/59030570"/>
    <hyperlink ref="F238" r:id="rId35" display="https://podminky.urs.cz/item/CS_URS_2021_02/998763301"/>
    <hyperlink ref="F241" r:id="rId36" display="https://podminky.urs.cz/item/CS_URS_2021_02/998763381"/>
    <hyperlink ref="F249" r:id="rId37" display="https://podminky.urs.cz/item/CS_URS_2021_02/766660002"/>
    <hyperlink ref="F254" r:id="rId38" display="https://podminky.urs.cz/item/CS_URS_2021_02/766691932"/>
    <hyperlink ref="F258" r:id="rId39" display="https://podminky.urs.cz/item/CS_URS_2021_02/781121011"/>
    <hyperlink ref="F262" r:id="rId40" display="https://podminky.urs.cz/item/CS_URS_2021_02/781131112"/>
    <hyperlink ref="F266" r:id="rId41" display="https://podminky.urs.cz/item/CS_URS_2021_02/781473112"/>
    <hyperlink ref="F270" r:id="rId42" display="https://podminky.urs.cz/item/CS_URS_2021_02/59761026"/>
    <hyperlink ref="F274" r:id="rId43" display="https://podminky.urs.cz/item/CS_URS_2021_02/998781101"/>
    <hyperlink ref="F277" r:id="rId44" display="https://podminky.urs.cz/item/CS_URS_2021_02/998781181"/>
    <hyperlink ref="F286" r:id="rId45" display="https://podminky.urs.cz/item/CS_URS_2021_02/784121003"/>
    <hyperlink ref="F290" r:id="rId46" display="https://podminky.urs.cz/item/CS_URS_2021_02/784161203"/>
    <hyperlink ref="F293" r:id="rId47" display="https://podminky.urs.cz/item/CS_URS_2021_02/784161223"/>
    <hyperlink ref="F296" r:id="rId48" display="https://podminky.urs.cz/item/CS_URS_2021_02/784161233"/>
    <hyperlink ref="F299" r:id="rId49" display="https://podminky.urs.cz/item/CS_URS_2021_02/784181103"/>
    <hyperlink ref="F305" r:id="rId50" display="https://podminky.urs.cz/item/CS_URS_2021_02/784221103"/>
    <hyperlink ref="F316" r:id="rId51" display="https://podminky.urs.cz/item/CS_URS_2021_02/030001000"/>
    <hyperlink ref="F320" r:id="rId52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77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ROUND((SUM(BE106:BE391)),  2)</f>
        <v>0</v>
      </c>
      <c r="G35" s="38"/>
      <c r="H35" s="38"/>
      <c r="I35" s="157">
        <v>0.20999999999999999</v>
      </c>
      <c r="J35" s="156">
        <f>ROUND(((SUM(BE106:BE391))*I35),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ROUND((SUM(BF106:BF391)),  2)</f>
        <v>0</v>
      </c>
      <c r="G36" s="38"/>
      <c r="H36" s="38"/>
      <c r="I36" s="157">
        <v>0.14999999999999999</v>
      </c>
      <c r="J36" s="156">
        <f>ROUND(((SUM(BF106:BF391))*I36),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ROUND((SUM(BG106:BG391)),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ROUND((SUM(BH106:BH391)),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ROUND((SUM(BI106:BI391)),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106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2 - 1NP-stavební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113</v>
      </c>
      <c r="E64" s="177"/>
      <c r="F64" s="177"/>
      <c r="G64" s="177"/>
      <c r="H64" s="177"/>
      <c r="I64" s="177"/>
      <c r="J64" s="178">
        <f>J107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558</v>
      </c>
      <c r="E65" s="182"/>
      <c r="F65" s="182"/>
      <c r="G65" s="182"/>
      <c r="H65" s="182"/>
      <c r="I65" s="182"/>
      <c r="J65" s="183">
        <f>J108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114</v>
      </c>
      <c r="E66" s="182"/>
      <c r="F66" s="182"/>
      <c r="G66" s="182"/>
      <c r="H66" s="182"/>
      <c r="I66" s="182"/>
      <c r="J66" s="183">
        <f>J115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115</v>
      </c>
      <c r="E67" s="182"/>
      <c r="F67" s="182"/>
      <c r="G67" s="182"/>
      <c r="H67" s="182"/>
      <c r="I67" s="182"/>
      <c r="J67" s="183">
        <f>J140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116</v>
      </c>
      <c r="E68" s="182"/>
      <c r="F68" s="182"/>
      <c r="G68" s="182"/>
      <c r="H68" s="182"/>
      <c r="I68" s="182"/>
      <c r="J68" s="183">
        <f>J168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117</v>
      </c>
      <c r="E69" s="182"/>
      <c r="F69" s="182"/>
      <c r="G69" s="182"/>
      <c r="H69" s="182"/>
      <c r="I69" s="182"/>
      <c r="J69" s="183">
        <f>J187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118</v>
      </c>
      <c r="E70" s="177"/>
      <c r="F70" s="177"/>
      <c r="G70" s="177"/>
      <c r="H70" s="177"/>
      <c r="I70" s="177"/>
      <c r="J70" s="178">
        <f>J191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119</v>
      </c>
      <c r="E71" s="182"/>
      <c r="F71" s="182"/>
      <c r="G71" s="182"/>
      <c r="H71" s="182"/>
      <c r="I71" s="182"/>
      <c r="J71" s="183">
        <f>J192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120</v>
      </c>
      <c r="E72" s="182"/>
      <c r="F72" s="182"/>
      <c r="G72" s="182"/>
      <c r="H72" s="182"/>
      <c r="I72" s="182"/>
      <c r="J72" s="183">
        <f>J196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121</v>
      </c>
      <c r="E73" s="182"/>
      <c r="F73" s="182"/>
      <c r="G73" s="182"/>
      <c r="H73" s="182"/>
      <c r="I73" s="182"/>
      <c r="J73" s="183">
        <f>J238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122</v>
      </c>
      <c r="E74" s="182"/>
      <c r="F74" s="182"/>
      <c r="G74" s="182"/>
      <c r="H74" s="182"/>
      <c r="I74" s="182"/>
      <c r="J74" s="183">
        <f>J250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125</v>
      </c>
      <c r="E75" s="182"/>
      <c r="F75" s="182"/>
      <c r="G75" s="182"/>
      <c r="H75" s="182"/>
      <c r="I75" s="182"/>
      <c r="J75" s="183">
        <f>J253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559</v>
      </c>
      <c r="E76" s="182"/>
      <c r="F76" s="182"/>
      <c r="G76" s="182"/>
      <c r="H76" s="182"/>
      <c r="I76" s="182"/>
      <c r="J76" s="183">
        <f>J272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560</v>
      </c>
      <c r="E77" s="182"/>
      <c r="F77" s="182"/>
      <c r="G77" s="182"/>
      <c r="H77" s="182"/>
      <c r="I77" s="182"/>
      <c r="J77" s="183">
        <f>J295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126</v>
      </c>
      <c r="E78" s="182"/>
      <c r="F78" s="182"/>
      <c r="G78" s="182"/>
      <c r="H78" s="182"/>
      <c r="I78" s="182"/>
      <c r="J78" s="183">
        <f>J319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127</v>
      </c>
      <c r="E79" s="182"/>
      <c r="F79" s="182"/>
      <c r="G79" s="182"/>
      <c r="H79" s="182"/>
      <c r="I79" s="182"/>
      <c r="J79" s="183">
        <f>J345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128</v>
      </c>
      <c r="E80" s="182"/>
      <c r="F80" s="182"/>
      <c r="G80" s="182"/>
      <c r="H80" s="182"/>
      <c r="I80" s="182"/>
      <c r="J80" s="183">
        <f>J350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129</v>
      </c>
      <c r="E81" s="182"/>
      <c r="F81" s="182"/>
      <c r="G81" s="182"/>
      <c r="H81" s="182"/>
      <c r="I81" s="182"/>
      <c r="J81" s="183">
        <f>J380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4"/>
      <c r="C82" s="175"/>
      <c r="D82" s="176" t="s">
        <v>130</v>
      </c>
      <c r="E82" s="177"/>
      <c r="F82" s="177"/>
      <c r="G82" s="177"/>
      <c r="H82" s="177"/>
      <c r="I82" s="177"/>
      <c r="J82" s="178">
        <f>J383</f>
        <v>0</v>
      </c>
      <c r="K82" s="175"/>
      <c r="L82" s="17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0"/>
      <c r="C83" s="125"/>
      <c r="D83" s="181" t="s">
        <v>131</v>
      </c>
      <c r="E83" s="182"/>
      <c r="F83" s="182"/>
      <c r="G83" s="182"/>
      <c r="H83" s="182"/>
      <c r="I83" s="182"/>
      <c r="J83" s="183">
        <f>J384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0"/>
      <c r="C84" s="125"/>
      <c r="D84" s="181" t="s">
        <v>132</v>
      </c>
      <c r="E84" s="182"/>
      <c r="F84" s="182"/>
      <c r="G84" s="182"/>
      <c r="H84" s="182"/>
      <c r="I84" s="182"/>
      <c r="J84" s="183">
        <f>J388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90" s="2" customFormat="1" ht="6.96" customHeight="1">
      <c r="A90" s="38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96" customHeight="1">
      <c r="A91" s="38"/>
      <c r="B91" s="39"/>
      <c r="C91" s="23" t="s">
        <v>133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169" t="str">
        <f>E7</f>
        <v>Čtyřlístek- udržovací práce DL</v>
      </c>
      <c r="F94" s="32"/>
      <c r="G94" s="32"/>
      <c r="H94" s="32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" customFormat="1" ht="12" customHeight="1">
      <c r="B95" s="21"/>
      <c r="C95" s="32" t="s">
        <v>105</v>
      </c>
      <c r="D95" s="22"/>
      <c r="E95" s="22"/>
      <c r="F95" s="22"/>
      <c r="G95" s="22"/>
      <c r="H95" s="22"/>
      <c r="I95" s="22"/>
      <c r="J95" s="22"/>
      <c r="K95" s="22"/>
      <c r="L95" s="20"/>
    </row>
    <row r="96" s="2" customFormat="1" ht="16.5" customHeight="1">
      <c r="A96" s="38"/>
      <c r="B96" s="39"/>
      <c r="C96" s="40"/>
      <c r="D96" s="40"/>
      <c r="E96" s="169" t="s">
        <v>106</v>
      </c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2" customHeight="1">
      <c r="A97" s="38"/>
      <c r="B97" s="39"/>
      <c r="C97" s="32" t="s">
        <v>107</v>
      </c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6.5" customHeight="1">
      <c r="A98" s="38"/>
      <c r="B98" s="39"/>
      <c r="C98" s="40"/>
      <c r="D98" s="40"/>
      <c r="E98" s="69" t="str">
        <f>E11</f>
        <v>2 - 1NP-stavební část</v>
      </c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21</v>
      </c>
      <c r="D100" s="40"/>
      <c r="E100" s="40"/>
      <c r="F100" s="27" t="str">
        <f>F14</f>
        <v>Ostrava</v>
      </c>
      <c r="G100" s="40"/>
      <c r="H100" s="40"/>
      <c r="I100" s="32" t="s">
        <v>23</v>
      </c>
      <c r="J100" s="72" t="str">
        <f>IF(J14="","",J14)</f>
        <v>19. 11. 2021</v>
      </c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5.15" customHeight="1">
      <c r="A102" s="38"/>
      <c r="B102" s="39"/>
      <c r="C102" s="32" t="s">
        <v>25</v>
      </c>
      <c r="D102" s="40"/>
      <c r="E102" s="40"/>
      <c r="F102" s="27" t="str">
        <f>E17</f>
        <v>Čtyřlístek</v>
      </c>
      <c r="G102" s="40"/>
      <c r="H102" s="40"/>
      <c r="I102" s="32" t="s">
        <v>33</v>
      </c>
      <c r="J102" s="36" t="str">
        <f>E23</f>
        <v xml:space="preserve"> </v>
      </c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5.15" customHeight="1">
      <c r="A103" s="38"/>
      <c r="B103" s="39"/>
      <c r="C103" s="32" t="s">
        <v>31</v>
      </c>
      <c r="D103" s="40"/>
      <c r="E103" s="40"/>
      <c r="F103" s="27" t="str">
        <f>IF(E20="","",E20)</f>
        <v>Vyplň údaj</v>
      </c>
      <c r="G103" s="40"/>
      <c r="H103" s="40"/>
      <c r="I103" s="32" t="s">
        <v>36</v>
      </c>
      <c r="J103" s="36" t="str">
        <f>E26</f>
        <v xml:space="preserve"> </v>
      </c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0.32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11" customFormat="1" ht="29.28" customHeight="1">
      <c r="A105" s="185"/>
      <c r="B105" s="186"/>
      <c r="C105" s="187" t="s">
        <v>134</v>
      </c>
      <c r="D105" s="188" t="s">
        <v>58</v>
      </c>
      <c r="E105" s="188" t="s">
        <v>54</v>
      </c>
      <c r="F105" s="188" t="s">
        <v>55</v>
      </c>
      <c r="G105" s="188" t="s">
        <v>135</v>
      </c>
      <c r="H105" s="188" t="s">
        <v>136</v>
      </c>
      <c r="I105" s="188" t="s">
        <v>137</v>
      </c>
      <c r="J105" s="188" t="s">
        <v>111</v>
      </c>
      <c r="K105" s="189" t="s">
        <v>138</v>
      </c>
      <c r="L105" s="190"/>
      <c r="M105" s="92" t="s">
        <v>19</v>
      </c>
      <c r="N105" s="93" t="s">
        <v>43</v>
      </c>
      <c r="O105" s="93" t="s">
        <v>139</v>
      </c>
      <c r="P105" s="93" t="s">
        <v>140</v>
      </c>
      <c r="Q105" s="93" t="s">
        <v>141</v>
      </c>
      <c r="R105" s="93" t="s">
        <v>142</v>
      </c>
      <c r="S105" s="93" t="s">
        <v>143</v>
      </c>
      <c r="T105" s="94" t="s">
        <v>144</v>
      </c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</row>
    <row r="106" s="2" customFormat="1" ht="22.8" customHeight="1">
      <c r="A106" s="38"/>
      <c r="B106" s="39"/>
      <c r="C106" s="99" t="s">
        <v>145</v>
      </c>
      <c r="D106" s="40"/>
      <c r="E106" s="40"/>
      <c r="F106" s="40"/>
      <c r="G106" s="40"/>
      <c r="H106" s="40"/>
      <c r="I106" s="40"/>
      <c r="J106" s="191">
        <f>BK106</f>
        <v>0</v>
      </c>
      <c r="K106" s="40"/>
      <c r="L106" s="44"/>
      <c r="M106" s="95"/>
      <c r="N106" s="192"/>
      <c r="O106" s="96"/>
      <c r="P106" s="193">
        <f>P107+P191+P383</f>
        <v>0</v>
      </c>
      <c r="Q106" s="96"/>
      <c r="R106" s="193">
        <f>R107+R191+R383</f>
        <v>4.8102640000000001</v>
      </c>
      <c r="S106" s="96"/>
      <c r="T106" s="194">
        <f>T107+T191+T383</f>
        <v>9.8255315600000017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72</v>
      </c>
      <c r="AU106" s="17" t="s">
        <v>112</v>
      </c>
      <c r="BK106" s="195">
        <f>BK107+BK191+BK383</f>
        <v>0</v>
      </c>
    </row>
    <row r="107" s="12" customFormat="1" ht="25.92" customHeight="1">
      <c r="A107" s="12"/>
      <c r="B107" s="196"/>
      <c r="C107" s="197"/>
      <c r="D107" s="198" t="s">
        <v>72</v>
      </c>
      <c r="E107" s="199" t="s">
        <v>146</v>
      </c>
      <c r="F107" s="199" t="s">
        <v>147</v>
      </c>
      <c r="G107" s="197"/>
      <c r="H107" s="197"/>
      <c r="I107" s="200"/>
      <c r="J107" s="201">
        <f>BK107</f>
        <v>0</v>
      </c>
      <c r="K107" s="197"/>
      <c r="L107" s="202"/>
      <c r="M107" s="203"/>
      <c r="N107" s="204"/>
      <c r="O107" s="204"/>
      <c r="P107" s="205">
        <f>P108+P115+P140+P168+P187</f>
        <v>0</v>
      </c>
      <c r="Q107" s="204"/>
      <c r="R107" s="205">
        <f>R108+R115+R140+R168+R187</f>
        <v>1.5936659999999998</v>
      </c>
      <c r="S107" s="204"/>
      <c r="T107" s="206">
        <f>T108+T115+T140+T168+T187</f>
        <v>9.4151000000000025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77</v>
      </c>
      <c r="AT107" s="208" t="s">
        <v>72</v>
      </c>
      <c r="AU107" s="208" t="s">
        <v>73</v>
      </c>
      <c r="AY107" s="207" t="s">
        <v>148</v>
      </c>
      <c r="BK107" s="209">
        <f>BK108+BK115+BK140+BK168+BK187</f>
        <v>0</v>
      </c>
    </row>
    <row r="108" s="12" customFormat="1" ht="22.8" customHeight="1">
      <c r="A108" s="12"/>
      <c r="B108" s="196"/>
      <c r="C108" s="197"/>
      <c r="D108" s="198" t="s">
        <v>72</v>
      </c>
      <c r="E108" s="210" t="s">
        <v>88</v>
      </c>
      <c r="F108" s="210" t="s">
        <v>561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SUM(P109:P114)</f>
        <v>0</v>
      </c>
      <c r="Q108" s="204"/>
      <c r="R108" s="205">
        <f>SUM(R109:R114)</f>
        <v>0.10804</v>
      </c>
      <c r="S108" s="204"/>
      <c r="T108" s="206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77</v>
      </c>
      <c r="AT108" s="208" t="s">
        <v>72</v>
      </c>
      <c r="AU108" s="208" t="s">
        <v>77</v>
      </c>
      <c r="AY108" s="207" t="s">
        <v>148</v>
      </c>
      <c r="BK108" s="209">
        <f>SUM(BK109:BK114)</f>
        <v>0</v>
      </c>
    </row>
    <row r="109" s="2" customFormat="1" ht="16.5" customHeight="1">
      <c r="A109" s="38"/>
      <c r="B109" s="39"/>
      <c r="C109" s="212" t="s">
        <v>77</v>
      </c>
      <c r="D109" s="212" t="s">
        <v>151</v>
      </c>
      <c r="E109" s="213" t="s">
        <v>562</v>
      </c>
      <c r="F109" s="214" t="s">
        <v>563</v>
      </c>
      <c r="G109" s="215" t="s">
        <v>183</v>
      </c>
      <c r="H109" s="216">
        <v>3</v>
      </c>
      <c r="I109" s="217"/>
      <c r="J109" s="218">
        <f>ROUND(I109*H109,2)</f>
        <v>0</v>
      </c>
      <c r="K109" s="214" t="s">
        <v>155</v>
      </c>
      <c r="L109" s="44"/>
      <c r="M109" s="219" t="s">
        <v>19</v>
      </c>
      <c r="N109" s="220" t="s">
        <v>45</v>
      </c>
      <c r="O109" s="84"/>
      <c r="P109" s="221">
        <f>O109*H109</f>
        <v>0</v>
      </c>
      <c r="Q109" s="221">
        <v>0.017940000000000001</v>
      </c>
      <c r="R109" s="221">
        <f>Q109*H109</f>
        <v>0.053820000000000007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91</v>
      </c>
      <c r="AT109" s="223" t="s">
        <v>151</v>
      </c>
      <c r="AU109" s="223" t="s">
        <v>81</v>
      </c>
      <c r="AY109" s="17" t="s">
        <v>148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91</v>
      </c>
      <c r="BM109" s="223" t="s">
        <v>564</v>
      </c>
    </row>
    <row r="110" s="2" customFormat="1">
      <c r="A110" s="38"/>
      <c r="B110" s="39"/>
      <c r="C110" s="40"/>
      <c r="D110" s="225" t="s">
        <v>157</v>
      </c>
      <c r="E110" s="40"/>
      <c r="F110" s="226" t="s">
        <v>565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157</v>
      </c>
      <c r="AU110" s="17" t="s">
        <v>81</v>
      </c>
    </row>
    <row r="111" s="2" customFormat="1">
      <c r="A111" s="38"/>
      <c r="B111" s="39"/>
      <c r="C111" s="40"/>
      <c r="D111" s="230" t="s">
        <v>159</v>
      </c>
      <c r="E111" s="40"/>
      <c r="F111" s="231" t="s">
        <v>566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81</v>
      </c>
    </row>
    <row r="112" s="2" customFormat="1" ht="16.5" customHeight="1">
      <c r="A112" s="38"/>
      <c r="B112" s="39"/>
      <c r="C112" s="212" t="s">
        <v>81</v>
      </c>
      <c r="D112" s="212" t="s">
        <v>151</v>
      </c>
      <c r="E112" s="213" t="s">
        <v>567</v>
      </c>
      <c r="F112" s="214" t="s">
        <v>568</v>
      </c>
      <c r="G112" s="215" t="s">
        <v>183</v>
      </c>
      <c r="H112" s="216">
        <v>2</v>
      </c>
      <c r="I112" s="217"/>
      <c r="J112" s="218">
        <f>ROUND(I112*H112,2)</f>
        <v>0</v>
      </c>
      <c r="K112" s="214" t="s">
        <v>155</v>
      </c>
      <c r="L112" s="44"/>
      <c r="M112" s="219" t="s">
        <v>19</v>
      </c>
      <c r="N112" s="220" t="s">
        <v>45</v>
      </c>
      <c r="O112" s="84"/>
      <c r="P112" s="221">
        <f>O112*H112</f>
        <v>0</v>
      </c>
      <c r="Q112" s="221">
        <v>0.027109999999999999</v>
      </c>
      <c r="R112" s="221">
        <f>Q112*H112</f>
        <v>0.054219999999999997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91</v>
      </c>
      <c r="AT112" s="223" t="s">
        <v>151</v>
      </c>
      <c r="AU112" s="223" t="s">
        <v>81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91</v>
      </c>
      <c r="BM112" s="223" t="s">
        <v>569</v>
      </c>
    </row>
    <row r="113" s="2" customFormat="1">
      <c r="A113" s="38"/>
      <c r="B113" s="39"/>
      <c r="C113" s="40"/>
      <c r="D113" s="225" t="s">
        <v>157</v>
      </c>
      <c r="E113" s="40"/>
      <c r="F113" s="226" t="s">
        <v>570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157</v>
      </c>
      <c r="AU113" s="17" t="s">
        <v>81</v>
      </c>
    </row>
    <row r="114" s="2" customFormat="1">
      <c r="A114" s="38"/>
      <c r="B114" s="39"/>
      <c r="C114" s="40"/>
      <c r="D114" s="230" t="s">
        <v>159</v>
      </c>
      <c r="E114" s="40"/>
      <c r="F114" s="231" t="s">
        <v>571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81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149</v>
      </c>
      <c r="F115" s="210" t="s">
        <v>150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SUM(P116:P139)</f>
        <v>0</v>
      </c>
      <c r="Q115" s="204"/>
      <c r="R115" s="205">
        <f>SUM(R116:R139)</f>
        <v>1.3868883999999999</v>
      </c>
      <c r="S115" s="204"/>
      <c r="T115" s="206">
        <f>SUM(T116:T139)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77</v>
      </c>
      <c r="AT115" s="208" t="s">
        <v>72</v>
      </c>
      <c r="AU115" s="208" t="s">
        <v>77</v>
      </c>
      <c r="AY115" s="207" t="s">
        <v>148</v>
      </c>
      <c r="BK115" s="209">
        <f>SUM(BK116:BK139)</f>
        <v>0</v>
      </c>
    </row>
    <row r="116" s="2" customFormat="1" ht="16.5" customHeight="1">
      <c r="A116" s="38"/>
      <c r="B116" s="39"/>
      <c r="C116" s="212" t="s">
        <v>88</v>
      </c>
      <c r="D116" s="212" t="s">
        <v>151</v>
      </c>
      <c r="E116" s="213" t="s">
        <v>152</v>
      </c>
      <c r="F116" s="214" t="s">
        <v>153</v>
      </c>
      <c r="G116" s="215" t="s">
        <v>154</v>
      </c>
      <c r="H116" s="216">
        <v>75.951999999999998</v>
      </c>
      <c r="I116" s="217"/>
      <c r="J116" s="218">
        <f>ROUND(I116*H116,2)</f>
        <v>0</v>
      </c>
      <c r="K116" s="214" t="s">
        <v>155</v>
      </c>
      <c r="L116" s="44"/>
      <c r="M116" s="219" t="s">
        <v>19</v>
      </c>
      <c r="N116" s="220" t="s">
        <v>45</v>
      </c>
      <c r="O116" s="84"/>
      <c r="P116" s="221">
        <f>O116*H116</f>
        <v>0</v>
      </c>
      <c r="Q116" s="221">
        <v>0.0035000000000000001</v>
      </c>
      <c r="R116" s="221">
        <f>Q116*H116</f>
        <v>0.26583200000000001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91</v>
      </c>
      <c r="AT116" s="223" t="s">
        <v>151</v>
      </c>
      <c r="AU116" s="223" t="s">
        <v>81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91</v>
      </c>
      <c r="BM116" s="223" t="s">
        <v>572</v>
      </c>
    </row>
    <row r="117" s="2" customFormat="1">
      <c r="A117" s="38"/>
      <c r="B117" s="39"/>
      <c r="C117" s="40"/>
      <c r="D117" s="225" t="s">
        <v>157</v>
      </c>
      <c r="E117" s="40"/>
      <c r="F117" s="226" t="s">
        <v>158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157</v>
      </c>
      <c r="AU117" s="17" t="s">
        <v>81</v>
      </c>
    </row>
    <row r="118" s="2" customFormat="1">
      <c r="A118" s="38"/>
      <c r="B118" s="39"/>
      <c r="C118" s="40"/>
      <c r="D118" s="230" t="s">
        <v>159</v>
      </c>
      <c r="E118" s="40"/>
      <c r="F118" s="231" t="s">
        <v>160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159</v>
      </c>
      <c r="AU118" s="17" t="s">
        <v>81</v>
      </c>
    </row>
    <row r="119" s="13" customFormat="1">
      <c r="A119" s="13"/>
      <c r="B119" s="232"/>
      <c r="C119" s="233"/>
      <c r="D119" s="225" t="s">
        <v>161</v>
      </c>
      <c r="E119" s="234" t="s">
        <v>19</v>
      </c>
      <c r="F119" s="235" t="s">
        <v>162</v>
      </c>
      <c r="G119" s="233"/>
      <c r="H119" s="236">
        <v>75.951999999999998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161</v>
      </c>
      <c r="AU119" s="242" t="s">
        <v>81</v>
      </c>
      <c r="AV119" s="13" t="s">
        <v>81</v>
      </c>
      <c r="AW119" s="13" t="s">
        <v>35</v>
      </c>
      <c r="AX119" s="13" t="s">
        <v>77</v>
      </c>
      <c r="AY119" s="242" t="s">
        <v>148</v>
      </c>
    </row>
    <row r="120" s="2" customFormat="1" ht="16.5" customHeight="1">
      <c r="A120" s="38"/>
      <c r="B120" s="39"/>
      <c r="C120" s="212" t="s">
        <v>91</v>
      </c>
      <c r="D120" s="212" t="s">
        <v>151</v>
      </c>
      <c r="E120" s="213" t="s">
        <v>163</v>
      </c>
      <c r="F120" s="214" t="s">
        <v>164</v>
      </c>
      <c r="G120" s="215" t="s">
        <v>154</v>
      </c>
      <c r="H120" s="216">
        <v>4.7800000000000002</v>
      </c>
      <c r="I120" s="217"/>
      <c r="J120" s="218">
        <f>ROUND(I120*H120,2)</f>
        <v>0</v>
      </c>
      <c r="K120" s="214" t="s">
        <v>155</v>
      </c>
      <c r="L120" s="44"/>
      <c r="M120" s="219" t="s">
        <v>19</v>
      </c>
      <c r="N120" s="220" t="s">
        <v>45</v>
      </c>
      <c r="O120" s="84"/>
      <c r="P120" s="221">
        <f>O120*H120</f>
        <v>0</v>
      </c>
      <c r="Q120" s="221">
        <v>0.018380000000000001</v>
      </c>
      <c r="R120" s="221">
        <f>Q120*H120</f>
        <v>0.087856400000000001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91</v>
      </c>
      <c r="AT120" s="223" t="s">
        <v>151</v>
      </c>
      <c r="AU120" s="223" t="s">
        <v>81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91</v>
      </c>
      <c r="BM120" s="223" t="s">
        <v>573</v>
      </c>
    </row>
    <row r="121" s="2" customFormat="1">
      <c r="A121" s="38"/>
      <c r="B121" s="39"/>
      <c r="C121" s="40"/>
      <c r="D121" s="225" t="s">
        <v>157</v>
      </c>
      <c r="E121" s="40"/>
      <c r="F121" s="226" t="s">
        <v>166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157</v>
      </c>
      <c r="AU121" s="17" t="s">
        <v>81</v>
      </c>
    </row>
    <row r="122" s="2" customFormat="1">
      <c r="A122" s="38"/>
      <c r="B122" s="39"/>
      <c r="C122" s="40"/>
      <c r="D122" s="230" t="s">
        <v>159</v>
      </c>
      <c r="E122" s="40"/>
      <c r="F122" s="231" t="s">
        <v>167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81</v>
      </c>
    </row>
    <row r="123" s="2" customFormat="1" ht="16.5" customHeight="1">
      <c r="A123" s="38"/>
      <c r="B123" s="39"/>
      <c r="C123" s="212" t="s">
        <v>174</v>
      </c>
      <c r="D123" s="212" t="s">
        <v>151</v>
      </c>
      <c r="E123" s="213" t="s">
        <v>168</v>
      </c>
      <c r="F123" s="214" t="s">
        <v>169</v>
      </c>
      <c r="G123" s="215" t="s">
        <v>154</v>
      </c>
      <c r="H123" s="216">
        <v>243.80000000000001</v>
      </c>
      <c r="I123" s="217"/>
      <c r="J123" s="218">
        <f>ROUND(I123*H123,2)</f>
        <v>0</v>
      </c>
      <c r="K123" s="214" t="s">
        <v>155</v>
      </c>
      <c r="L123" s="44"/>
      <c r="M123" s="219" t="s">
        <v>19</v>
      </c>
      <c r="N123" s="220" t="s">
        <v>45</v>
      </c>
      <c r="O123" s="84"/>
      <c r="P123" s="221">
        <f>O123*H123</f>
        <v>0</v>
      </c>
      <c r="Q123" s="221">
        <v>0.0035000000000000001</v>
      </c>
      <c r="R123" s="221">
        <f>Q123*H123</f>
        <v>0.85330000000000006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91</v>
      </c>
      <c r="AT123" s="223" t="s">
        <v>151</v>
      </c>
      <c r="AU123" s="223" t="s">
        <v>81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91</v>
      </c>
      <c r="BM123" s="223" t="s">
        <v>574</v>
      </c>
    </row>
    <row r="124" s="2" customFormat="1">
      <c r="A124" s="38"/>
      <c r="B124" s="39"/>
      <c r="C124" s="40"/>
      <c r="D124" s="225" t="s">
        <v>157</v>
      </c>
      <c r="E124" s="40"/>
      <c r="F124" s="226" t="s">
        <v>171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157</v>
      </c>
      <c r="AU124" s="17" t="s">
        <v>81</v>
      </c>
    </row>
    <row r="125" s="2" customFormat="1">
      <c r="A125" s="38"/>
      <c r="B125" s="39"/>
      <c r="C125" s="40"/>
      <c r="D125" s="230" t="s">
        <v>159</v>
      </c>
      <c r="E125" s="40"/>
      <c r="F125" s="231" t="s">
        <v>172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81</v>
      </c>
    </row>
    <row r="126" s="13" customFormat="1">
      <c r="A126" s="13"/>
      <c r="B126" s="232"/>
      <c r="C126" s="233"/>
      <c r="D126" s="225" t="s">
        <v>161</v>
      </c>
      <c r="E126" s="234" t="s">
        <v>19</v>
      </c>
      <c r="F126" s="235" t="s">
        <v>173</v>
      </c>
      <c r="G126" s="233"/>
      <c r="H126" s="236">
        <v>243.80000000000001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161</v>
      </c>
      <c r="AU126" s="242" t="s">
        <v>81</v>
      </c>
      <c r="AV126" s="13" t="s">
        <v>81</v>
      </c>
      <c r="AW126" s="13" t="s">
        <v>35</v>
      </c>
      <c r="AX126" s="13" t="s">
        <v>77</v>
      </c>
      <c r="AY126" s="242" t="s">
        <v>148</v>
      </c>
    </row>
    <row r="127" s="2" customFormat="1" ht="16.5" customHeight="1">
      <c r="A127" s="38"/>
      <c r="B127" s="39"/>
      <c r="C127" s="212" t="s">
        <v>149</v>
      </c>
      <c r="D127" s="212" t="s">
        <v>151</v>
      </c>
      <c r="E127" s="213" t="s">
        <v>175</v>
      </c>
      <c r="F127" s="214" t="s">
        <v>176</v>
      </c>
      <c r="G127" s="215" t="s">
        <v>154</v>
      </c>
      <c r="H127" s="216">
        <v>759.51999999999998</v>
      </c>
      <c r="I127" s="217"/>
      <c r="J127" s="218">
        <f>ROUND(I127*H127,2)</f>
        <v>0</v>
      </c>
      <c r="K127" s="214" t="s">
        <v>155</v>
      </c>
      <c r="L127" s="44"/>
      <c r="M127" s="219" t="s">
        <v>19</v>
      </c>
      <c r="N127" s="220" t="s">
        <v>45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91</v>
      </c>
      <c r="AT127" s="223" t="s">
        <v>151</v>
      </c>
      <c r="AU127" s="223" t="s">
        <v>81</v>
      </c>
      <c r="AY127" s="17" t="s">
        <v>148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91</v>
      </c>
      <c r="BM127" s="223" t="s">
        <v>575</v>
      </c>
    </row>
    <row r="128" s="2" customFormat="1">
      <c r="A128" s="38"/>
      <c r="B128" s="39"/>
      <c r="C128" s="40"/>
      <c r="D128" s="225" t="s">
        <v>157</v>
      </c>
      <c r="E128" s="40"/>
      <c r="F128" s="226" t="s">
        <v>178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157</v>
      </c>
      <c r="AU128" s="17" t="s">
        <v>81</v>
      </c>
    </row>
    <row r="129" s="2" customFormat="1">
      <c r="A129" s="38"/>
      <c r="B129" s="39"/>
      <c r="C129" s="40"/>
      <c r="D129" s="230" t="s">
        <v>159</v>
      </c>
      <c r="E129" s="40"/>
      <c r="F129" s="231" t="s">
        <v>179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81</v>
      </c>
    </row>
    <row r="130" s="13" customFormat="1">
      <c r="A130" s="13"/>
      <c r="B130" s="232"/>
      <c r="C130" s="233"/>
      <c r="D130" s="225" t="s">
        <v>161</v>
      </c>
      <c r="E130" s="234" t="s">
        <v>19</v>
      </c>
      <c r="F130" s="235" t="s">
        <v>180</v>
      </c>
      <c r="G130" s="233"/>
      <c r="H130" s="236">
        <v>759.51999999999998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161</v>
      </c>
      <c r="AU130" s="242" t="s">
        <v>81</v>
      </c>
      <c r="AV130" s="13" t="s">
        <v>81</v>
      </c>
      <c r="AW130" s="13" t="s">
        <v>35</v>
      </c>
      <c r="AX130" s="13" t="s">
        <v>77</v>
      </c>
      <c r="AY130" s="242" t="s">
        <v>148</v>
      </c>
    </row>
    <row r="131" s="2" customFormat="1" ht="16.5" customHeight="1">
      <c r="A131" s="38"/>
      <c r="B131" s="39"/>
      <c r="C131" s="212" t="s">
        <v>187</v>
      </c>
      <c r="D131" s="212" t="s">
        <v>151</v>
      </c>
      <c r="E131" s="213" t="s">
        <v>576</v>
      </c>
      <c r="F131" s="214" t="s">
        <v>577</v>
      </c>
      <c r="G131" s="215" t="s">
        <v>183</v>
      </c>
      <c r="H131" s="216">
        <v>5</v>
      </c>
      <c r="I131" s="217"/>
      <c r="J131" s="218">
        <f>ROUND(I131*H131,2)</f>
        <v>0</v>
      </c>
      <c r="K131" s="214" t="s">
        <v>155</v>
      </c>
      <c r="L131" s="44"/>
      <c r="M131" s="219" t="s">
        <v>19</v>
      </c>
      <c r="N131" s="220" t="s">
        <v>45</v>
      </c>
      <c r="O131" s="84"/>
      <c r="P131" s="221">
        <f>O131*H131</f>
        <v>0</v>
      </c>
      <c r="Q131" s="221">
        <v>0.017770000000000001</v>
      </c>
      <c r="R131" s="221">
        <f>Q131*H131</f>
        <v>0.088850000000000012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91</v>
      </c>
      <c r="AT131" s="223" t="s">
        <v>151</v>
      </c>
      <c r="AU131" s="223" t="s">
        <v>81</v>
      </c>
      <c r="AY131" s="17" t="s">
        <v>148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91</v>
      </c>
      <c r="BM131" s="223" t="s">
        <v>578</v>
      </c>
    </row>
    <row r="132" s="2" customFormat="1">
      <c r="A132" s="38"/>
      <c r="B132" s="39"/>
      <c r="C132" s="40"/>
      <c r="D132" s="225" t="s">
        <v>157</v>
      </c>
      <c r="E132" s="40"/>
      <c r="F132" s="226" t="s">
        <v>579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157</v>
      </c>
      <c r="AU132" s="17" t="s">
        <v>81</v>
      </c>
    </row>
    <row r="133" s="2" customFormat="1">
      <c r="A133" s="38"/>
      <c r="B133" s="39"/>
      <c r="C133" s="40"/>
      <c r="D133" s="230" t="s">
        <v>159</v>
      </c>
      <c r="E133" s="40"/>
      <c r="F133" s="231" t="s">
        <v>580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81</v>
      </c>
    </row>
    <row r="134" s="2" customFormat="1" ht="16.5" customHeight="1">
      <c r="A134" s="38"/>
      <c r="B134" s="39"/>
      <c r="C134" s="243" t="s">
        <v>191</v>
      </c>
      <c r="D134" s="243" t="s">
        <v>188</v>
      </c>
      <c r="E134" s="244" t="s">
        <v>189</v>
      </c>
      <c r="F134" s="245" t="s">
        <v>190</v>
      </c>
      <c r="G134" s="246" t="s">
        <v>183</v>
      </c>
      <c r="H134" s="247">
        <v>2</v>
      </c>
      <c r="I134" s="248"/>
      <c r="J134" s="249">
        <f>ROUND(I134*H134,2)</f>
        <v>0</v>
      </c>
      <c r="K134" s="245" t="s">
        <v>155</v>
      </c>
      <c r="L134" s="250"/>
      <c r="M134" s="251" t="s">
        <v>19</v>
      </c>
      <c r="N134" s="252" t="s">
        <v>45</v>
      </c>
      <c r="O134" s="84"/>
      <c r="P134" s="221">
        <f>O134*H134</f>
        <v>0</v>
      </c>
      <c r="Q134" s="221">
        <v>0.019230000000000001</v>
      </c>
      <c r="R134" s="221">
        <f>Q134*H134</f>
        <v>0.038460000000000001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191</v>
      </c>
      <c r="AT134" s="223" t="s">
        <v>188</v>
      </c>
      <c r="AU134" s="223" t="s">
        <v>81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91</v>
      </c>
      <c r="BM134" s="223" t="s">
        <v>581</v>
      </c>
    </row>
    <row r="135" s="2" customFormat="1">
      <c r="A135" s="38"/>
      <c r="B135" s="39"/>
      <c r="C135" s="40"/>
      <c r="D135" s="225" t="s">
        <v>157</v>
      </c>
      <c r="E135" s="40"/>
      <c r="F135" s="226" t="s">
        <v>190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157</v>
      </c>
      <c r="AU135" s="17" t="s">
        <v>81</v>
      </c>
    </row>
    <row r="136" s="2" customFormat="1">
      <c r="A136" s="38"/>
      <c r="B136" s="39"/>
      <c r="C136" s="40"/>
      <c r="D136" s="230" t="s">
        <v>159</v>
      </c>
      <c r="E136" s="40"/>
      <c r="F136" s="231" t="s">
        <v>193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81</v>
      </c>
    </row>
    <row r="137" s="2" customFormat="1" ht="16.5" customHeight="1">
      <c r="A137" s="38"/>
      <c r="B137" s="39"/>
      <c r="C137" s="243" t="s">
        <v>194</v>
      </c>
      <c r="D137" s="243" t="s">
        <v>188</v>
      </c>
      <c r="E137" s="244" t="s">
        <v>582</v>
      </c>
      <c r="F137" s="245" t="s">
        <v>583</v>
      </c>
      <c r="G137" s="246" t="s">
        <v>183</v>
      </c>
      <c r="H137" s="247">
        <v>3</v>
      </c>
      <c r="I137" s="248"/>
      <c r="J137" s="249">
        <f>ROUND(I137*H137,2)</f>
        <v>0</v>
      </c>
      <c r="K137" s="245" t="s">
        <v>155</v>
      </c>
      <c r="L137" s="250"/>
      <c r="M137" s="251" t="s">
        <v>19</v>
      </c>
      <c r="N137" s="252" t="s">
        <v>45</v>
      </c>
      <c r="O137" s="84"/>
      <c r="P137" s="221">
        <f>O137*H137</f>
        <v>0</v>
      </c>
      <c r="Q137" s="221">
        <v>0.01753</v>
      </c>
      <c r="R137" s="221">
        <f>Q137*H137</f>
        <v>0.052589999999999998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191</v>
      </c>
      <c r="AT137" s="223" t="s">
        <v>188</v>
      </c>
      <c r="AU137" s="223" t="s">
        <v>81</v>
      </c>
      <c r="AY137" s="17" t="s">
        <v>148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91</v>
      </c>
      <c r="BM137" s="223" t="s">
        <v>584</v>
      </c>
    </row>
    <row r="138" s="2" customFormat="1">
      <c r="A138" s="38"/>
      <c r="B138" s="39"/>
      <c r="C138" s="40"/>
      <c r="D138" s="225" t="s">
        <v>157</v>
      </c>
      <c r="E138" s="40"/>
      <c r="F138" s="226" t="s">
        <v>583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157</v>
      </c>
      <c r="AU138" s="17" t="s">
        <v>81</v>
      </c>
    </row>
    <row r="139" s="2" customFormat="1">
      <c r="A139" s="38"/>
      <c r="B139" s="39"/>
      <c r="C139" s="40"/>
      <c r="D139" s="230" t="s">
        <v>159</v>
      </c>
      <c r="E139" s="40"/>
      <c r="F139" s="231" t="s">
        <v>585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81</v>
      </c>
    </row>
    <row r="140" s="12" customFormat="1" ht="22.8" customHeight="1">
      <c r="A140" s="12"/>
      <c r="B140" s="196"/>
      <c r="C140" s="197"/>
      <c r="D140" s="198" t="s">
        <v>72</v>
      </c>
      <c r="E140" s="210" t="s">
        <v>194</v>
      </c>
      <c r="F140" s="210" t="s">
        <v>195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SUM(P141:P167)</f>
        <v>0</v>
      </c>
      <c r="Q140" s="204"/>
      <c r="R140" s="205">
        <f>SUM(R141:R167)</f>
        <v>0.098737599999999995</v>
      </c>
      <c r="S140" s="204"/>
      <c r="T140" s="206">
        <f>SUM(T141:T167)</f>
        <v>9.4151000000000025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77</v>
      </c>
      <c r="AT140" s="208" t="s">
        <v>72</v>
      </c>
      <c r="AU140" s="208" t="s">
        <v>77</v>
      </c>
      <c r="AY140" s="207" t="s">
        <v>148</v>
      </c>
      <c r="BK140" s="209">
        <f>SUM(BK141:BK167)</f>
        <v>0</v>
      </c>
    </row>
    <row r="141" s="2" customFormat="1" ht="21.75" customHeight="1">
      <c r="A141" s="38"/>
      <c r="B141" s="39"/>
      <c r="C141" s="212" t="s">
        <v>586</v>
      </c>
      <c r="D141" s="212" t="s">
        <v>151</v>
      </c>
      <c r="E141" s="213" t="s">
        <v>196</v>
      </c>
      <c r="F141" s="214" t="s">
        <v>197</v>
      </c>
      <c r="G141" s="215" t="s">
        <v>154</v>
      </c>
      <c r="H141" s="216">
        <v>759.51999999999998</v>
      </c>
      <c r="I141" s="217"/>
      <c r="J141" s="218">
        <f>ROUND(I141*H141,2)</f>
        <v>0</v>
      </c>
      <c r="K141" s="214" t="s">
        <v>155</v>
      </c>
      <c r="L141" s="44"/>
      <c r="M141" s="219" t="s">
        <v>19</v>
      </c>
      <c r="N141" s="220" t="s">
        <v>45</v>
      </c>
      <c r="O141" s="84"/>
      <c r="P141" s="221">
        <f>O141*H141</f>
        <v>0</v>
      </c>
      <c r="Q141" s="221">
        <v>0.00012999999999999999</v>
      </c>
      <c r="R141" s="221">
        <f>Q141*H141</f>
        <v>0.098737599999999995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91</v>
      </c>
      <c r="AT141" s="223" t="s">
        <v>151</v>
      </c>
      <c r="AU141" s="223" t="s">
        <v>81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91</v>
      </c>
      <c r="BM141" s="223" t="s">
        <v>587</v>
      </c>
    </row>
    <row r="142" s="2" customFormat="1">
      <c r="A142" s="38"/>
      <c r="B142" s="39"/>
      <c r="C142" s="40"/>
      <c r="D142" s="225" t="s">
        <v>157</v>
      </c>
      <c r="E142" s="40"/>
      <c r="F142" s="226" t="s">
        <v>199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81</v>
      </c>
    </row>
    <row r="143" s="2" customFormat="1">
      <c r="A143" s="38"/>
      <c r="B143" s="39"/>
      <c r="C143" s="40"/>
      <c r="D143" s="230" t="s">
        <v>159</v>
      </c>
      <c r="E143" s="40"/>
      <c r="F143" s="231" t="s">
        <v>200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81</v>
      </c>
    </row>
    <row r="144" s="13" customFormat="1">
      <c r="A144" s="13"/>
      <c r="B144" s="232"/>
      <c r="C144" s="233"/>
      <c r="D144" s="225" t="s">
        <v>161</v>
      </c>
      <c r="E144" s="234" t="s">
        <v>19</v>
      </c>
      <c r="F144" s="235" t="s">
        <v>180</v>
      </c>
      <c r="G144" s="233"/>
      <c r="H144" s="236">
        <v>759.51999999999998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161</v>
      </c>
      <c r="AU144" s="242" t="s">
        <v>81</v>
      </c>
      <c r="AV144" s="13" t="s">
        <v>81</v>
      </c>
      <c r="AW144" s="13" t="s">
        <v>35</v>
      </c>
      <c r="AX144" s="13" t="s">
        <v>77</v>
      </c>
      <c r="AY144" s="242" t="s">
        <v>148</v>
      </c>
    </row>
    <row r="145" s="2" customFormat="1" ht="16.5" customHeight="1">
      <c r="A145" s="38"/>
      <c r="B145" s="39"/>
      <c r="C145" s="212" t="s">
        <v>588</v>
      </c>
      <c r="D145" s="212" t="s">
        <v>151</v>
      </c>
      <c r="E145" s="213" t="s">
        <v>201</v>
      </c>
      <c r="F145" s="214" t="s">
        <v>202</v>
      </c>
      <c r="G145" s="215" t="s">
        <v>154</v>
      </c>
      <c r="H145" s="216">
        <v>759.51999999999998</v>
      </c>
      <c r="I145" s="217"/>
      <c r="J145" s="218">
        <f>ROUND(I145*H145,2)</f>
        <v>0</v>
      </c>
      <c r="K145" s="214" t="s">
        <v>155</v>
      </c>
      <c r="L145" s="44"/>
      <c r="M145" s="219" t="s">
        <v>19</v>
      </c>
      <c r="N145" s="220" t="s">
        <v>45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91</v>
      </c>
      <c r="AT145" s="223" t="s">
        <v>151</v>
      </c>
      <c r="AU145" s="223" t="s">
        <v>81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91</v>
      </c>
      <c r="BM145" s="223" t="s">
        <v>589</v>
      </c>
    </row>
    <row r="146" s="2" customFormat="1">
      <c r="A146" s="38"/>
      <c r="B146" s="39"/>
      <c r="C146" s="40"/>
      <c r="D146" s="225" t="s">
        <v>157</v>
      </c>
      <c r="E146" s="40"/>
      <c r="F146" s="226" t="s">
        <v>204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81</v>
      </c>
    </row>
    <row r="147" s="2" customFormat="1">
      <c r="A147" s="38"/>
      <c r="B147" s="39"/>
      <c r="C147" s="40"/>
      <c r="D147" s="230" t="s">
        <v>159</v>
      </c>
      <c r="E147" s="40"/>
      <c r="F147" s="231" t="s">
        <v>205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81</v>
      </c>
    </row>
    <row r="148" s="13" customFormat="1">
      <c r="A148" s="13"/>
      <c r="B148" s="232"/>
      <c r="C148" s="233"/>
      <c r="D148" s="225" t="s">
        <v>161</v>
      </c>
      <c r="E148" s="234" t="s">
        <v>19</v>
      </c>
      <c r="F148" s="235" t="s">
        <v>180</v>
      </c>
      <c r="G148" s="233"/>
      <c r="H148" s="236">
        <v>759.51999999999998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161</v>
      </c>
      <c r="AU148" s="242" t="s">
        <v>81</v>
      </c>
      <c r="AV148" s="13" t="s">
        <v>81</v>
      </c>
      <c r="AW148" s="13" t="s">
        <v>35</v>
      </c>
      <c r="AX148" s="13" t="s">
        <v>77</v>
      </c>
      <c r="AY148" s="242" t="s">
        <v>148</v>
      </c>
    </row>
    <row r="149" s="2" customFormat="1" ht="16.5" customHeight="1">
      <c r="A149" s="38"/>
      <c r="B149" s="39"/>
      <c r="C149" s="212" t="s">
        <v>220</v>
      </c>
      <c r="D149" s="212" t="s">
        <v>151</v>
      </c>
      <c r="E149" s="213" t="s">
        <v>590</v>
      </c>
      <c r="F149" s="214" t="s">
        <v>591</v>
      </c>
      <c r="G149" s="215" t="s">
        <v>154</v>
      </c>
      <c r="H149" s="216">
        <v>17.100000000000001</v>
      </c>
      <c r="I149" s="217"/>
      <c r="J149" s="218">
        <f>ROUND(I149*H149,2)</f>
        <v>0</v>
      </c>
      <c r="K149" s="214" t="s">
        <v>155</v>
      </c>
      <c r="L149" s="44"/>
      <c r="M149" s="219" t="s">
        <v>19</v>
      </c>
      <c r="N149" s="220" t="s">
        <v>45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0.26100000000000001</v>
      </c>
      <c r="T149" s="222">
        <f>S149*H149</f>
        <v>4.4631000000000007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91</v>
      </c>
      <c r="AT149" s="223" t="s">
        <v>151</v>
      </c>
      <c r="AU149" s="223" t="s">
        <v>81</v>
      </c>
      <c r="AY149" s="17" t="s">
        <v>148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91</v>
      </c>
      <c r="BM149" s="223" t="s">
        <v>592</v>
      </c>
    </row>
    <row r="150" s="2" customFormat="1">
      <c r="A150" s="38"/>
      <c r="B150" s="39"/>
      <c r="C150" s="40"/>
      <c r="D150" s="225" t="s">
        <v>157</v>
      </c>
      <c r="E150" s="40"/>
      <c r="F150" s="226" t="s">
        <v>593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157</v>
      </c>
      <c r="AU150" s="17" t="s">
        <v>81</v>
      </c>
    </row>
    <row r="151" s="2" customFormat="1">
      <c r="A151" s="38"/>
      <c r="B151" s="39"/>
      <c r="C151" s="40"/>
      <c r="D151" s="230" t="s">
        <v>159</v>
      </c>
      <c r="E151" s="40"/>
      <c r="F151" s="231" t="s">
        <v>594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81</v>
      </c>
    </row>
    <row r="152" s="13" customFormat="1">
      <c r="A152" s="13"/>
      <c r="B152" s="232"/>
      <c r="C152" s="233"/>
      <c r="D152" s="225" t="s">
        <v>161</v>
      </c>
      <c r="E152" s="234" t="s">
        <v>19</v>
      </c>
      <c r="F152" s="235" t="s">
        <v>595</v>
      </c>
      <c r="G152" s="233"/>
      <c r="H152" s="236">
        <v>17.100000000000001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161</v>
      </c>
      <c r="AU152" s="242" t="s">
        <v>81</v>
      </c>
      <c r="AV152" s="13" t="s">
        <v>81</v>
      </c>
      <c r="AW152" s="13" t="s">
        <v>35</v>
      </c>
      <c r="AX152" s="13" t="s">
        <v>77</v>
      </c>
      <c r="AY152" s="242" t="s">
        <v>148</v>
      </c>
    </row>
    <row r="153" s="2" customFormat="1" ht="16.5" customHeight="1">
      <c r="A153" s="38"/>
      <c r="B153" s="39"/>
      <c r="C153" s="212" t="s">
        <v>8</v>
      </c>
      <c r="D153" s="212" t="s">
        <v>151</v>
      </c>
      <c r="E153" s="213" t="s">
        <v>596</v>
      </c>
      <c r="F153" s="214" t="s">
        <v>597</v>
      </c>
      <c r="G153" s="215" t="s">
        <v>215</v>
      </c>
      <c r="H153" s="216">
        <v>0.29999999999999999</v>
      </c>
      <c r="I153" s="217"/>
      <c r="J153" s="218">
        <f>ROUND(I153*H153,2)</f>
        <v>0</v>
      </c>
      <c r="K153" s="214" t="s">
        <v>155</v>
      </c>
      <c r="L153" s="44"/>
      <c r="M153" s="219" t="s">
        <v>19</v>
      </c>
      <c r="N153" s="220" t="s">
        <v>45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2.2000000000000002</v>
      </c>
      <c r="T153" s="222">
        <f>S153*H153</f>
        <v>0.66000000000000003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91</v>
      </c>
      <c r="AT153" s="223" t="s">
        <v>151</v>
      </c>
      <c r="AU153" s="223" t="s">
        <v>81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91</v>
      </c>
      <c r="BM153" s="223" t="s">
        <v>598</v>
      </c>
    </row>
    <row r="154" s="2" customFormat="1">
      <c r="A154" s="38"/>
      <c r="B154" s="39"/>
      <c r="C154" s="40"/>
      <c r="D154" s="225" t="s">
        <v>157</v>
      </c>
      <c r="E154" s="40"/>
      <c r="F154" s="226" t="s">
        <v>599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81</v>
      </c>
    </row>
    <row r="155" s="2" customFormat="1">
      <c r="A155" s="38"/>
      <c r="B155" s="39"/>
      <c r="C155" s="40"/>
      <c r="D155" s="230" t="s">
        <v>159</v>
      </c>
      <c r="E155" s="40"/>
      <c r="F155" s="231" t="s">
        <v>600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81</v>
      </c>
    </row>
    <row r="156" s="13" customFormat="1">
      <c r="A156" s="13"/>
      <c r="B156" s="232"/>
      <c r="C156" s="233"/>
      <c r="D156" s="225" t="s">
        <v>161</v>
      </c>
      <c r="E156" s="234" t="s">
        <v>19</v>
      </c>
      <c r="F156" s="235" t="s">
        <v>601</v>
      </c>
      <c r="G156" s="233"/>
      <c r="H156" s="236">
        <v>0.29999999999999999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161</v>
      </c>
      <c r="AU156" s="242" t="s">
        <v>81</v>
      </c>
      <c r="AV156" s="13" t="s">
        <v>81</v>
      </c>
      <c r="AW156" s="13" t="s">
        <v>35</v>
      </c>
      <c r="AX156" s="13" t="s">
        <v>77</v>
      </c>
      <c r="AY156" s="242" t="s">
        <v>148</v>
      </c>
    </row>
    <row r="157" s="2" customFormat="1" ht="16.5" customHeight="1">
      <c r="A157" s="38"/>
      <c r="B157" s="39"/>
      <c r="C157" s="212" t="s">
        <v>235</v>
      </c>
      <c r="D157" s="212" t="s">
        <v>151</v>
      </c>
      <c r="E157" s="213" t="s">
        <v>207</v>
      </c>
      <c r="F157" s="214" t="s">
        <v>208</v>
      </c>
      <c r="G157" s="215" t="s">
        <v>154</v>
      </c>
      <c r="H157" s="216">
        <v>8</v>
      </c>
      <c r="I157" s="217"/>
      <c r="J157" s="218">
        <f>ROUND(I157*H157,2)</f>
        <v>0</v>
      </c>
      <c r="K157" s="214" t="s">
        <v>155</v>
      </c>
      <c r="L157" s="44"/>
      <c r="M157" s="219" t="s">
        <v>19</v>
      </c>
      <c r="N157" s="220" t="s">
        <v>45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0.063</v>
      </c>
      <c r="T157" s="222">
        <f>S157*H157</f>
        <v>0.504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91</v>
      </c>
      <c r="AT157" s="223" t="s">
        <v>151</v>
      </c>
      <c r="AU157" s="223" t="s">
        <v>81</v>
      </c>
      <c r="AY157" s="17" t="s">
        <v>148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91</v>
      </c>
      <c r="BM157" s="223" t="s">
        <v>602</v>
      </c>
    </row>
    <row r="158" s="2" customFormat="1">
      <c r="A158" s="38"/>
      <c r="B158" s="39"/>
      <c r="C158" s="40"/>
      <c r="D158" s="225" t="s">
        <v>157</v>
      </c>
      <c r="E158" s="40"/>
      <c r="F158" s="226" t="s">
        <v>210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157</v>
      </c>
      <c r="AU158" s="17" t="s">
        <v>81</v>
      </c>
    </row>
    <row r="159" s="2" customFormat="1">
      <c r="A159" s="38"/>
      <c r="B159" s="39"/>
      <c r="C159" s="40"/>
      <c r="D159" s="230" t="s">
        <v>159</v>
      </c>
      <c r="E159" s="40"/>
      <c r="F159" s="231" t="s">
        <v>211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81</v>
      </c>
    </row>
    <row r="160" s="2" customFormat="1" ht="16.5" customHeight="1">
      <c r="A160" s="38"/>
      <c r="B160" s="39"/>
      <c r="C160" s="212" t="s">
        <v>241</v>
      </c>
      <c r="D160" s="212" t="s">
        <v>151</v>
      </c>
      <c r="E160" s="213" t="s">
        <v>213</v>
      </c>
      <c r="F160" s="214" t="s">
        <v>214</v>
      </c>
      <c r="G160" s="215" t="s">
        <v>215</v>
      </c>
      <c r="H160" s="216">
        <v>0.47999999999999998</v>
      </c>
      <c r="I160" s="217"/>
      <c r="J160" s="218">
        <f>ROUND(I160*H160,2)</f>
        <v>0</v>
      </c>
      <c r="K160" s="214" t="s">
        <v>155</v>
      </c>
      <c r="L160" s="44"/>
      <c r="M160" s="219" t="s">
        <v>19</v>
      </c>
      <c r="N160" s="220" t="s">
        <v>45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1.8</v>
      </c>
      <c r="T160" s="222">
        <f>S160*H160</f>
        <v>0.86399999999999999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91</v>
      </c>
      <c r="AT160" s="223" t="s">
        <v>151</v>
      </c>
      <c r="AU160" s="223" t="s">
        <v>81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91</v>
      </c>
      <c r="BM160" s="223" t="s">
        <v>603</v>
      </c>
    </row>
    <row r="161" s="2" customFormat="1">
      <c r="A161" s="38"/>
      <c r="B161" s="39"/>
      <c r="C161" s="40"/>
      <c r="D161" s="225" t="s">
        <v>157</v>
      </c>
      <c r="E161" s="40"/>
      <c r="F161" s="226" t="s">
        <v>217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157</v>
      </c>
      <c r="AU161" s="17" t="s">
        <v>81</v>
      </c>
    </row>
    <row r="162" s="2" customFormat="1">
      <c r="A162" s="38"/>
      <c r="B162" s="39"/>
      <c r="C162" s="40"/>
      <c r="D162" s="230" t="s">
        <v>159</v>
      </c>
      <c r="E162" s="40"/>
      <c r="F162" s="231" t="s">
        <v>218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81</v>
      </c>
    </row>
    <row r="163" s="13" customFormat="1">
      <c r="A163" s="13"/>
      <c r="B163" s="232"/>
      <c r="C163" s="233"/>
      <c r="D163" s="225" t="s">
        <v>161</v>
      </c>
      <c r="E163" s="234" t="s">
        <v>19</v>
      </c>
      <c r="F163" s="235" t="s">
        <v>604</v>
      </c>
      <c r="G163" s="233"/>
      <c r="H163" s="236">
        <v>0.47999999999999998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161</v>
      </c>
      <c r="AU163" s="242" t="s">
        <v>81</v>
      </c>
      <c r="AV163" s="13" t="s">
        <v>81</v>
      </c>
      <c r="AW163" s="13" t="s">
        <v>35</v>
      </c>
      <c r="AX163" s="13" t="s">
        <v>77</v>
      </c>
      <c r="AY163" s="242" t="s">
        <v>148</v>
      </c>
    </row>
    <row r="164" s="2" customFormat="1" ht="16.5" customHeight="1">
      <c r="A164" s="38"/>
      <c r="B164" s="39"/>
      <c r="C164" s="212" t="s">
        <v>247</v>
      </c>
      <c r="D164" s="212" t="s">
        <v>151</v>
      </c>
      <c r="E164" s="213" t="s">
        <v>221</v>
      </c>
      <c r="F164" s="214" t="s">
        <v>222</v>
      </c>
      <c r="G164" s="215" t="s">
        <v>154</v>
      </c>
      <c r="H164" s="216">
        <v>43</v>
      </c>
      <c r="I164" s="217"/>
      <c r="J164" s="218">
        <f>ROUND(I164*H164,2)</f>
        <v>0</v>
      </c>
      <c r="K164" s="214" t="s">
        <v>155</v>
      </c>
      <c r="L164" s="44"/>
      <c r="M164" s="219" t="s">
        <v>19</v>
      </c>
      <c r="N164" s="220" t="s">
        <v>45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0.068000000000000005</v>
      </c>
      <c r="T164" s="222">
        <f>S164*H164</f>
        <v>2.9240000000000004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91</v>
      </c>
      <c r="AT164" s="223" t="s">
        <v>151</v>
      </c>
      <c r="AU164" s="223" t="s">
        <v>81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91</v>
      </c>
      <c r="BM164" s="223" t="s">
        <v>605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224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81</v>
      </c>
    </row>
    <row r="166" s="2" customFormat="1">
      <c r="A166" s="38"/>
      <c r="B166" s="39"/>
      <c r="C166" s="40"/>
      <c r="D166" s="230" t="s">
        <v>159</v>
      </c>
      <c r="E166" s="40"/>
      <c r="F166" s="231" t="s">
        <v>225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81</v>
      </c>
    </row>
    <row r="167" s="13" customFormat="1">
      <c r="A167" s="13"/>
      <c r="B167" s="232"/>
      <c r="C167" s="233"/>
      <c r="D167" s="225" t="s">
        <v>161</v>
      </c>
      <c r="E167" s="234" t="s">
        <v>19</v>
      </c>
      <c r="F167" s="235" t="s">
        <v>606</v>
      </c>
      <c r="G167" s="233"/>
      <c r="H167" s="236">
        <v>43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161</v>
      </c>
      <c r="AU167" s="242" t="s">
        <v>81</v>
      </c>
      <c r="AV167" s="13" t="s">
        <v>81</v>
      </c>
      <c r="AW167" s="13" t="s">
        <v>35</v>
      </c>
      <c r="AX167" s="13" t="s">
        <v>77</v>
      </c>
      <c r="AY167" s="242" t="s">
        <v>148</v>
      </c>
    </row>
    <row r="168" s="12" customFormat="1" ht="22.8" customHeight="1">
      <c r="A168" s="12"/>
      <c r="B168" s="196"/>
      <c r="C168" s="197"/>
      <c r="D168" s="198" t="s">
        <v>72</v>
      </c>
      <c r="E168" s="210" t="s">
        <v>227</v>
      </c>
      <c r="F168" s="210" t="s">
        <v>228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SUM(P169:P186)</f>
        <v>0</v>
      </c>
      <c r="Q168" s="204"/>
      <c r="R168" s="205">
        <f>SUM(R169:R186)</f>
        <v>0</v>
      </c>
      <c r="S168" s="204"/>
      <c r="T168" s="206">
        <f>SUM(T169:T186)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77</v>
      </c>
      <c r="AT168" s="208" t="s">
        <v>72</v>
      </c>
      <c r="AU168" s="208" t="s">
        <v>77</v>
      </c>
      <c r="AY168" s="207" t="s">
        <v>148</v>
      </c>
      <c r="BK168" s="209">
        <f>SUM(BK169:BK186)</f>
        <v>0</v>
      </c>
    </row>
    <row r="169" s="2" customFormat="1" ht="16.5" customHeight="1">
      <c r="A169" s="38"/>
      <c r="B169" s="39"/>
      <c r="C169" s="212" t="s">
        <v>253</v>
      </c>
      <c r="D169" s="212" t="s">
        <v>151</v>
      </c>
      <c r="E169" s="213" t="s">
        <v>229</v>
      </c>
      <c r="F169" s="214" t="s">
        <v>230</v>
      </c>
      <c r="G169" s="215" t="s">
        <v>231</v>
      </c>
      <c r="H169" s="216">
        <v>9.8255300000000005</v>
      </c>
      <c r="I169" s="217"/>
      <c r="J169" s="218">
        <f>ROUND(I169*H169,2)</f>
        <v>0</v>
      </c>
      <c r="K169" s="214" t="s">
        <v>155</v>
      </c>
      <c r="L169" s="44"/>
      <c r="M169" s="219" t="s">
        <v>19</v>
      </c>
      <c r="N169" s="220" t="s">
        <v>45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91</v>
      </c>
      <c r="AT169" s="223" t="s">
        <v>151</v>
      </c>
      <c r="AU169" s="223" t="s">
        <v>81</v>
      </c>
      <c r="AY169" s="17" t="s">
        <v>148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91</v>
      </c>
      <c r="BM169" s="223" t="s">
        <v>607</v>
      </c>
    </row>
    <row r="170" s="2" customFormat="1">
      <c r="A170" s="38"/>
      <c r="B170" s="39"/>
      <c r="C170" s="40"/>
      <c r="D170" s="225" t="s">
        <v>157</v>
      </c>
      <c r="E170" s="40"/>
      <c r="F170" s="226" t="s">
        <v>233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157</v>
      </c>
      <c r="AU170" s="17" t="s">
        <v>81</v>
      </c>
    </row>
    <row r="171" s="2" customFormat="1">
      <c r="A171" s="38"/>
      <c r="B171" s="39"/>
      <c r="C171" s="40"/>
      <c r="D171" s="230" t="s">
        <v>159</v>
      </c>
      <c r="E171" s="40"/>
      <c r="F171" s="231" t="s">
        <v>234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81</v>
      </c>
    </row>
    <row r="172" s="2" customFormat="1" ht="16.5" customHeight="1">
      <c r="A172" s="38"/>
      <c r="B172" s="39"/>
      <c r="C172" s="212" t="s">
        <v>259</v>
      </c>
      <c r="D172" s="212" t="s">
        <v>151</v>
      </c>
      <c r="E172" s="213" t="s">
        <v>236</v>
      </c>
      <c r="F172" s="214" t="s">
        <v>237</v>
      </c>
      <c r="G172" s="215" t="s">
        <v>231</v>
      </c>
      <c r="H172" s="216">
        <v>9.8255300000000005</v>
      </c>
      <c r="I172" s="217"/>
      <c r="J172" s="218">
        <f>ROUND(I172*H172,2)</f>
        <v>0</v>
      </c>
      <c r="K172" s="214" t="s">
        <v>155</v>
      </c>
      <c r="L172" s="44"/>
      <c r="M172" s="219" t="s">
        <v>19</v>
      </c>
      <c r="N172" s="220" t="s">
        <v>45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91</v>
      </c>
      <c r="AT172" s="223" t="s">
        <v>151</v>
      </c>
      <c r="AU172" s="223" t="s">
        <v>81</v>
      </c>
      <c r="AY172" s="17" t="s">
        <v>148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91</v>
      </c>
      <c r="BM172" s="223" t="s">
        <v>608</v>
      </c>
    </row>
    <row r="173" s="2" customFormat="1">
      <c r="A173" s="38"/>
      <c r="B173" s="39"/>
      <c r="C173" s="40"/>
      <c r="D173" s="225" t="s">
        <v>157</v>
      </c>
      <c r="E173" s="40"/>
      <c r="F173" s="226" t="s">
        <v>239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157</v>
      </c>
      <c r="AU173" s="17" t="s">
        <v>81</v>
      </c>
    </row>
    <row r="174" s="2" customFormat="1">
      <c r="A174" s="38"/>
      <c r="B174" s="39"/>
      <c r="C174" s="40"/>
      <c r="D174" s="230" t="s">
        <v>159</v>
      </c>
      <c r="E174" s="40"/>
      <c r="F174" s="231" t="s">
        <v>240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81</v>
      </c>
    </row>
    <row r="175" s="2" customFormat="1" ht="21.75" customHeight="1">
      <c r="A175" s="38"/>
      <c r="B175" s="39"/>
      <c r="C175" s="212" t="s">
        <v>7</v>
      </c>
      <c r="D175" s="212" t="s">
        <v>151</v>
      </c>
      <c r="E175" s="213" t="s">
        <v>242</v>
      </c>
      <c r="F175" s="214" t="s">
        <v>243</v>
      </c>
      <c r="G175" s="215" t="s">
        <v>231</v>
      </c>
      <c r="H175" s="216">
        <v>9.8255300000000005</v>
      </c>
      <c r="I175" s="217"/>
      <c r="J175" s="218">
        <f>ROUND(I175*H175,2)</f>
        <v>0</v>
      </c>
      <c r="K175" s="214" t="s">
        <v>155</v>
      </c>
      <c r="L175" s="44"/>
      <c r="M175" s="219" t="s">
        <v>19</v>
      </c>
      <c r="N175" s="220" t="s">
        <v>45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91</v>
      </c>
      <c r="AT175" s="223" t="s">
        <v>151</v>
      </c>
      <c r="AU175" s="223" t="s">
        <v>81</v>
      </c>
      <c r="AY175" s="17" t="s">
        <v>148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91</v>
      </c>
      <c r="BM175" s="223" t="s">
        <v>609</v>
      </c>
    </row>
    <row r="176" s="2" customFormat="1">
      <c r="A176" s="38"/>
      <c r="B176" s="39"/>
      <c r="C176" s="40"/>
      <c r="D176" s="225" t="s">
        <v>157</v>
      </c>
      <c r="E176" s="40"/>
      <c r="F176" s="226" t="s">
        <v>245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157</v>
      </c>
      <c r="AU176" s="17" t="s">
        <v>81</v>
      </c>
    </row>
    <row r="177" s="2" customFormat="1">
      <c r="A177" s="38"/>
      <c r="B177" s="39"/>
      <c r="C177" s="40"/>
      <c r="D177" s="230" t="s">
        <v>159</v>
      </c>
      <c r="E177" s="40"/>
      <c r="F177" s="231" t="s">
        <v>246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81</v>
      </c>
    </row>
    <row r="178" s="2" customFormat="1" ht="16.5" customHeight="1">
      <c r="A178" s="38"/>
      <c r="B178" s="39"/>
      <c r="C178" s="212" t="s">
        <v>276</v>
      </c>
      <c r="D178" s="212" t="s">
        <v>151</v>
      </c>
      <c r="E178" s="213" t="s">
        <v>248</v>
      </c>
      <c r="F178" s="214" t="s">
        <v>249</v>
      </c>
      <c r="G178" s="215" t="s">
        <v>231</v>
      </c>
      <c r="H178" s="216">
        <v>9.8255300000000005</v>
      </c>
      <c r="I178" s="217"/>
      <c r="J178" s="218">
        <f>ROUND(I178*H178,2)</f>
        <v>0</v>
      </c>
      <c r="K178" s="214" t="s">
        <v>155</v>
      </c>
      <c r="L178" s="44"/>
      <c r="M178" s="219" t="s">
        <v>19</v>
      </c>
      <c r="N178" s="220" t="s">
        <v>45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91</v>
      </c>
      <c r="AT178" s="223" t="s">
        <v>151</v>
      </c>
      <c r="AU178" s="223" t="s">
        <v>81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91</v>
      </c>
      <c r="BM178" s="223" t="s">
        <v>610</v>
      </c>
    </row>
    <row r="179" s="2" customFormat="1">
      <c r="A179" s="38"/>
      <c r="B179" s="39"/>
      <c r="C179" s="40"/>
      <c r="D179" s="225" t="s">
        <v>157</v>
      </c>
      <c r="E179" s="40"/>
      <c r="F179" s="226" t="s">
        <v>251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81</v>
      </c>
    </row>
    <row r="180" s="2" customFormat="1">
      <c r="A180" s="38"/>
      <c r="B180" s="39"/>
      <c r="C180" s="40"/>
      <c r="D180" s="230" t="s">
        <v>159</v>
      </c>
      <c r="E180" s="40"/>
      <c r="F180" s="231" t="s">
        <v>252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81</v>
      </c>
    </row>
    <row r="181" s="2" customFormat="1" ht="16.5" customHeight="1">
      <c r="A181" s="38"/>
      <c r="B181" s="39"/>
      <c r="C181" s="212" t="s">
        <v>284</v>
      </c>
      <c r="D181" s="212" t="s">
        <v>151</v>
      </c>
      <c r="E181" s="213" t="s">
        <v>254</v>
      </c>
      <c r="F181" s="214" t="s">
        <v>255</v>
      </c>
      <c r="G181" s="215" t="s">
        <v>231</v>
      </c>
      <c r="H181" s="216">
        <v>107.672</v>
      </c>
      <c r="I181" s="217"/>
      <c r="J181" s="218">
        <f>ROUND(I181*H181,2)</f>
        <v>0</v>
      </c>
      <c r="K181" s="214" t="s">
        <v>155</v>
      </c>
      <c r="L181" s="44"/>
      <c r="M181" s="219" t="s">
        <v>19</v>
      </c>
      <c r="N181" s="220" t="s">
        <v>45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91</v>
      </c>
      <c r="AT181" s="223" t="s">
        <v>151</v>
      </c>
      <c r="AU181" s="223" t="s">
        <v>81</v>
      </c>
      <c r="AY181" s="17" t="s">
        <v>148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91</v>
      </c>
      <c r="BM181" s="223" t="s">
        <v>611</v>
      </c>
    </row>
    <row r="182" s="2" customFormat="1">
      <c r="A182" s="38"/>
      <c r="B182" s="39"/>
      <c r="C182" s="40"/>
      <c r="D182" s="225" t="s">
        <v>157</v>
      </c>
      <c r="E182" s="40"/>
      <c r="F182" s="226" t="s">
        <v>257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81</v>
      </c>
    </row>
    <row r="183" s="2" customFormat="1">
      <c r="A183" s="38"/>
      <c r="B183" s="39"/>
      <c r="C183" s="40"/>
      <c r="D183" s="230" t="s">
        <v>159</v>
      </c>
      <c r="E183" s="40"/>
      <c r="F183" s="231" t="s">
        <v>258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81</v>
      </c>
    </row>
    <row r="184" s="2" customFormat="1" ht="21.75" customHeight="1">
      <c r="A184" s="38"/>
      <c r="B184" s="39"/>
      <c r="C184" s="212" t="s">
        <v>291</v>
      </c>
      <c r="D184" s="212" t="s">
        <v>151</v>
      </c>
      <c r="E184" s="213" t="s">
        <v>260</v>
      </c>
      <c r="F184" s="214" t="s">
        <v>261</v>
      </c>
      <c r="G184" s="215" t="s">
        <v>231</v>
      </c>
      <c r="H184" s="216">
        <v>10.767200000000001</v>
      </c>
      <c r="I184" s="217"/>
      <c r="J184" s="218">
        <f>ROUND(I184*H184,2)</f>
        <v>0</v>
      </c>
      <c r="K184" s="214" t="s">
        <v>155</v>
      </c>
      <c r="L184" s="44"/>
      <c r="M184" s="219" t="s">
        <v>19</v>
      </c>
      <c r="N184" s="220" t="s">
        <v>45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91</v>
      </c>
      <c r="AT184" s="223" t="s">
        <v>151</v>
      </c>
      <c r="AU184" s="223" t="s">
        <v>81</v>
      </c>
      <c r="AY184" s="17" t="s">
        <v>148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91</v>
      </c>
      <c r="BM184" s="223" t="s">
        <v>612</v>
      </c>
    </row>
    <row r="185" s="2" customFormat="1">
      <c r="A185" s="38"/>
      <c r="B185" s="39"/>
      <c r="C185" s="40"/>
      <c r="D185" s="225" t="s">
        <v>157</v>
      </c>
      <c r="E185" s="40"/>
      <c r="F185" s="226" t="s">
        <v>263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157</v>
      </c>
      <c r="AU185" s="17" t="s">
        <v>81</v>
      </c>
    </row>
    <row r="186" s="2" customFormat="1">
      <c r="A186" s="38"/>
      <c r="B186" s="39"/>
      <c r="C186" s="40"/>
      <c r="D186" s="230" t="s">
        <v>159</v>
      </c>
      <c r="E186" s="40"/>
      <c r="F186" s="231" t="s">
        <v>264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81</v>
      </c>
    </row>
    <row r="187" s="12" customFormat="1" ht="22.8" customHeight="1">
      <c r="A187" s="12"/>
      <c r="B187" s="196"/>
      <c r="C187" s="197"/>
      <c r="D187" s="198" t="s">
        <v>72</v>
      </c>
      <c r="E187" s="210" t="s">
        <v>265</v>
      </c>
      <c r="F187" s="210" t="s">
        <v>266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SUM(P188:P190)</f>
        <v>0</v>
      </c>
      <c r="Q187" s="204"/>
      <c r="R187" s="205">
        <f>SUM(R188:R190)</f>
        <v>0</v>
      </c>
      <c r="S187" s="204"/>
      <c r="T187" s="206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77</v>
      </c>
      <c r="AT187" s="208" t="s">
        <v>72</v>
      </c>
      <c r="AU187" s="208" t="s">
        <v>77</v>
      </c>
      <c r="AY187" s="207" t="s">
        <v>148</v>
      </c>
      <c r="BK187" s="209">
        <f>SUM(BK188:BK190)</f>
        <v>0</v>
      </c>
    </row>
    <row r="188" s="2" customFormat="1" ht="16.5" customHeight="1">
      <c r="A188" s="38"/>
      <c r="B188" s="39"/>
      <c r="C188" s="212" t="s">
        <v>297</v>
      </c>
      <c r="D188" s="212" t="s">
        <v>151</v>
      </c>
      <c r="E188" s="213" t="s">
        <v>267</v>
      </c>
      <c r="F188" s="214" t="s">
        <v>268</v>
      </c>
      <c r="G188" s="215" t="s">
        <v>231</v>
      </c>
      <c r="H188" s="216">
        <v>1.5936699999999999</v>
      </c>
      <c r="I188" s="217"/>
      <c r="J188" s="218">
        <f>ROUND(I188*H188,2)</f>
        <v>0</v>
      </c>
      <c r="K188" s="214" t="s">
        <v>155</v>
      </c>
      <c r="L188" s="44"/>
      <c r="M188" s="219" t="s">
        <v>19</v>
      </c>
      <c r="N188" s="220" t="s">
        <v>45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91</v>
      </c>
      <c r="AT188" s="223" t="s">
        <v>151</v>
      </c>
      <c r="AU188" s="223" t="s">
        <v>81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91</v>
      </c>
      <c r="BM188" s="223" t="s">
        <v>613</v>
      </c>
    </row>
    <row r="189" s="2" customFormat="1">
      <c r="A189" s="38"/>
      <c r="B189" s="39"/>
      <c r="C189" s="40"/>
      <c r="D189" s="225" t="s">
        <v>157</v>
      </c>
      <c r="E189" s="40"/>
      <c r="F189" s="226" t="s">
        <v>270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157</v>
      </c>
      <c r="AU189" s="17" t="s">
        <v>81</v>
      </c>
    </row>
    <row r="190" s="2" customFormat="1">
      <c r="A190" s="38"/>
      <c r="B190" s="39"/>
      <c r="C190" s="40"/>
      <c r="D190" s="230" t="s">
        <v>159</v>
      </c>
      <c r="E190" s="40"/>
      <c r="F190" s="231" t="s">
        <v>271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81</v>
      </c>
    </row>
    <row r="191" s="12" customFormat="1" ht="25.92" customHeight="1">
      <c r="A191" s="12"/>
      <c r="B191" s="196"/>
      <c r="C191" s="197"/>
      <c r="D191" s="198" t="s">
        <v>72</v>
      </c>
      <c r="E191" s="199" t="s">
        <v>272</v>
      </c>
      <c r="F191" s="199" t="s">
        <v>273</v>
      </c>
      <c r="G191" s="197"/>
      <c r="H191" s="197"/>
      <c r="I191" s="200"/>
      <c r="J191" s="201">
        <f>BK191</f>
        <v>0</v>
      </c>
      <c r="K191" s="197"/>
      <c r="L191" s="202"/>
      <c r="M191" s="203"/>
      <c r="N191" s="204"/>
      <c r="O191" s="204"/>
      <c r="P191" s="205">
        <f>P192+P196+P238+P250+P253+P272+P295+P319+P345+P350+P380</f>
        <v>0</v>
      </c>
      <c r="Q191" s="204"/>
      <c r="R191" s="205">
        <f>R192+R196+R238+R250+R253+R272+R295+R319+R345+R350+R380</f>
        <v>3.2165980000000003</v>
      </c>
      <c r="S191" s="204"/>
      <c r="T191" s="206">
        <f>T192+T196+T238+T250+T253+T272+T295+T319+T345+T350+T380</f>
        <v>0.41043156000000003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81</v>
      </c>
      <c r="AT191" s="208" t="s">
        <v>72</v>
      </c>
      <c r="AU191" s="208" t="s">
        <v>73</v>
      </c>
      <c r="AY191" s="207" t="s">
        <v>148</v>
      </c>
      <c r="BK191" s="209">
        <f>BK192+BK196+BK238+BK250+BK253+BK272+BK295+BK319+BK345+BK350+BK380</f>
        <v>0</v>
      </c>
    </row>
    <row r="192" s="12" customFormat="1" ht="22.8" customHeight="1">
      <c r="A192" s="12"/>
      <c r="B192" s="196"/>
      <c r="C192" s="197"/>
      <c r="D192" s="198" t="s">
        <v>72</v>
      </c>
      <c r="E192" s="210" t="s">
        <v>274</v>
      </c>
      <c r="F192" s="210" t="s">
        <v>275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SUM(P193:P195)</f>
        <v>0</v>
      </c>
      <c r="Q192" s="204"/>
      <c r="R192" s="205">
        <f>SUM(R193:R195)</f>
        <v>0</v>
      </c>
      <c r="S192" s="204"/>
      <c r="T192" s="206">
        <f>SUM(T193:T195)</f>
        <v>0.024799999999999999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81</v>
      </c>
      <c r="AT192" s="208" t="s">
        <v>72</v>
      </c>
      <c r="AU192" s="208" t="s">
        <v>77</v>
      </c>
      <c r="AY192" s="207" t="s">
        <v>148</v>
      </c>
      <c r="BK192" s="209">
        <f>SUM(BK193:BK195)</f>
        <v>0</v>
      </c>
    </row>
    <row r="193" s="2" customFormat="1" ht="16.5" customHeight="1">
      <c r="A193" s="38"/>
      <c r="B193" s="39"/>
      <c r="C193" s="212" t="s">
        <v>303</v>
      </c>
      <c r="D193" s="212" t="s">
        <v>151</v>
      </c>
      <c r="E193" s="213" t="s">
        <v>277</v>
      </c>
      <c r="F193" s="214" t="s">
        <v>278</v>
      </c>
      <c r="G193" s="215" t="s">
        <v>183</v>
      </c>
      <c r="H193" s="216">
        <v>8</v>
      </c>
      <c r="I193" s="217"/>
      <c r="J193" s="218">
        <f>ROUND(I193*H193,2)</f>
        <v>0</v>
      </c>
      <c r="K193" s="214" t="s">
        <v>155</v>
      </c>
      <c r="L193" s="44"/>
      <c r="M193" s="219" t="s">
        <v>19</v>
      </c>
      <c r="N193" s="220" t="s">
        <v>45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0.0030999999999999999</v>
      </c>
      <c r="T193" s="222">
        <f>S193*H193</f>
        <v>0.024799999999999999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235</v>
      </c>
      <c r="AT193" s="223" t="s">
        <v>151</v>
      </c>
      <c r="AU193" s="223" t="s">
        <v>81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235</v>
      </c>
      <c r="BM193" s="223" t="s">
        <v>614</v>
      </c>
    </row>
    <row r="194" s="2" customFormat="1">
      <c r="A194" s="38"/>
      <c r="B194" s="39"/>
      <c r="C194" s="40"/>
      <c r="D194" s="225" t="s">
        <v>157</v>
      </c>
      <c r="E194" s="40"/>
      <c r="F194" s="226" t="s">
        <v>280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157</v>
      </c>
      <c r="AU194" s="17" t="s">
        <v>81</v>
      </c>
    </row>
    <row r="195" s="2" customFormat="1">
      <c r="A195" s="38"/>
      <c r="B195" s="39"/>
      <c r="C195" s="40"/>
      <c r="D195" s="230" t="s">
        <v>159</v>
      </c>
      <c r="E195" s="40"/>
      <c r="F195" s="231" t="s">
        <v>281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81</v>
      </c>
    </row>
    <row r="196" s="12" customFormat="1" ht="22.8" customHeight="1">
      <c r="A196" s="12"/>
      <c r="B196" s="196"/>
      <c r="C196" s="197"/>
      <c r="D196" s="198" t="s">
        <v>72</v>
      </c>
      <c r="E196" s="210" t="s">
        <v>282</v>
      </c>
      <c r="F196" s="210" t="s">
        <v>283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SUM(P197:P237)</f>
        <v>0</v>
      </c>
      <c r="Q196" s="204"/>
      <c r="R196" s="205">
        <f>SUM(R197:R237)</f>
        <v>0.19750999999999999</v>
      </c>
      <c r="S196" s="204"/>
      <c r="T196" s="206">
        <f>SUM(T197:T237)</f>
        <v>0.20106000000000002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81</v>
      </c>
      <c r="AT196" s="208" t="s">
        <v>72</v>
      </c>
      <c r="AU196" s="208" t="s">
        <v>77</v>
      </c>
      <c r="AY196" s="207" t="s">
        <v>148</v>
      </c>
      <c r="BK196" s="209">
        <f>SUM(BK197:BK237)</f>
        <v>0</v>
      </c>
    </row>
    <row r="197" s="2" customFormat="1" ht="16.5" customHeight="1">
      <c r="A197" s="38"/>
      <c r="B197" s="39"/>
      <c r="C197" s="212" t="s">
        <v>309</v>
      </c>
      <c r="D197" s="212" t="s">
        <v>151</v>
      </c>
      <c r="E197" s="213" t="s">
        <v>285</v>
      </c>
      <c r="F197" s="214" t="s">
        <v>286</v>
      </c>
      <c r="G197" s="215" t="s">
        <v>287</v>
      </c>
      <c r="H197" s="216">
        <v>4</v>
      </c>
      <c r="I197" s="217"/>
      <c r="J197" s="218">
        <f>ROUND(I197*H197,2)</f>
        <v>0</v>
      </c>
      <c r="K197" s="214" t="s">
        <v>155</v>
      </c>
      <c r="L197" s="44"/>
      <c r="M197" s="219" t="s">
        <v>19</v>
      </c>
      <c r="N197" s="220" t="s">
        <v>45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0.01933</v>
      </c>
      <c r="T197" s="222">
        <f>S197*H197</f>
        <v>0.07732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235</v>
      </c>
      <c r="AT197" s="223" t="s">
        <v>151</v>
      </c>
      <c r="AU197" s="223" t="s">
        <v>81</v>
      </c>
      <c r="AY197" s="17" t="s">
        <v>148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235</v>
      </c>
      <c r="BM197" s="223" t="s">
        <v>615</v>
      </c>
    </row>
    <row r="198" s="2" customFormat="1">
      <c r="A198" s="38"/>
      <c r="B198" s="39"/>
      <c r="C198" s="40"/>
      <c r="D198" s="225" t="s">
        <v>157</v>
      </c>
      <c r="E198" s="40"/>
      <c r="F198" s="226" t="s">
        <v>289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157</v>
      </c>
      <c r="AU198" s="17" t="s">
        <v>81</v>
      </c>
    </row>
    <row r="199" s="2" customFormat="1">
      <c r="A199" s="38"/>
      <c r="B199" s="39"/>
      <c r="C199" s="40"/>
      <c r="D199" s="230" t="s">
        <v>159</v>
      </c>
      <c r="E199" s="40"/>
      <c r="F199" s="231" t="s">
        <v>290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81</v>
      </c>
    </row>
    <row r="200" s="2" customFormat="1" ht="16.5" customHeight="1">
      <c r="A200" s="38"/>
      <c r="B200" s="39"/>
      <c r="C200" s="212" t="s">
        <v>315</v>
      </c>
      <c r="D200" s="212" t="s">
        <v>151</v>
      </c>
      <c r="E200" s="213" t="s">
        <v>292</v>
      </c>
      <c r="F200" s="214" t="s">
        <v>293</v>
      </c>
      <c r="G200" s="215" t="s">
        <v>287</v>
      </c>
      <c r="H200" s="216">
        <v>4</v>
      </c>
      <c r="I200" s="217"/>
      <c r="J200" s="218">
        <f>ROUND(I200*H200,2)</f>
        <v>0</v>
      </c>
      <c r="K200" s="214" t="s">
        <v>155</v>
      </c>
      <c r="L200" s="44"/>
      <c r="M200" s="219" t="s">
        <v>19</v>
      </c>
      <c r="N200" s="220" t="s">
        <v>45</v>
      </c>
      <c r="O200" s="84"/>
      <c r="P200" s="221">
        <f>O200*H200</f>
        <v>0</v>
      </c>
      <c r="Q200" s="221">
        <v>0.014760000000000001</v>
      </c>
      <c r="R200" s="221">
        <f>Q200*H200</f>
        <v>0.059040000000000002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235</v>
      </c>
      <c r="AT200" s="223" t="s">
        <v>151</v>
      </c>
      <c r="AU200" s="223" t="s">
        <v>81</v>
      </c>
      <c r="AY200" s="17" t="s">
        <v>148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235</v>
      </c>
      <c r="BM200" s="223" t="s">
        <v>616</v>
      </c>
    </row>
    <row r="201" s="2" customFormat="1">
      <c r="A201" s="38"/>
      <c r="B201" s="39"/>
      <c r="C201" s="40"/>
      <c r="D201" s="225" t="s">
        <v>157</v>
      </c>
      <c r="E201" s="40"/>
      <c r="F201" s="226" t="s">
        <v>295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157</v>
      </c>
      <c r="AU201" s="17" t="s">
        <v>81</v>
      </c>
    </row>
    <row r="202" s="2" customFormat="1">
      <c r="A202" s="38"/>
      <c r="B202" s="39"/>
      <c r="C202" s="40"/>
      <c r="D202" s="230" t="s">
        <v>159</v>
      </c>
      <c r="E202" s="40"/>
      <c r="F202" s="231" t="s">
        <v>296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81</v>
      </c>
    </row>
    <row r="203" s="2" customFormat="1" ht="16.5" customHeight="1">
      <c r="A203" s="38"/>
      <c r="B203" s="39"/>
      <c r="C203" s="212" t="s">
        <v>319</v>
      </c>
      <c r="D203" s="212" t="s">
        <v>151</v>
      </c>
      <c r="E203" s="213" t="s">
        <v>617</v>
      </c>
      <c r="F203" s="214" t="s">
        <v>618</v>
      </c>
      <c r="G203" s="215" t="s">
        <v>287</v>
      </c>
      <c r="H203" s="216">
        <v>2</v>
      </c>
      <c r="I203" s="217"/>
      <c r="J203" s="218">
        <f>ROUND(I203*H203,2)</f>
        <v>0</v>
      </c>
      <c r="K203" s="214" t="s">
        <v>155</v>
      </c>
      <c r="L203" s="44"/>
      <c r="M203" s="219" t="s">
        <v>19</v>
      </c>
      <c r="N203" s="220" t="s">
        <v>45</v>
      </c>
      <c r="O203" s="84"/>
      <c r="P203" s="221">
        <f>O203*H203</f>
        <v>0</v>
      </c>
      <c r="Q203" s="221">
        <v>0.017690000000000001</v>
      </c>
      <c r="R203" s="221">
        <f>Q203*H203</f>
        <v>0.035380000000000002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235</v>
      </c>
      <c r="AT203" s="223" t="s">
        <v>151</v>
      </c>
      <c r="AU203" s="223" t="s">
        <v>81</v>
      </c>
      <c r="AY203" s="17" t="s">
        <v>148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235</v>
      </c>
      <c r="BM203" s="223" t="s">
        <v>619</v>
      </c>
    </row>
    <row r="204" s="2" customFormat="1">
      <c r="A204" s="38"/>
      <c r="B204" s="39"/>
      <c r="C204" s="40"/>
      <c r="D204" s="225" t="s">
        <v>157</v>
      </c>
      <c r="E204" s="40"/>
      <c r="F204" s="226" t="s">
        <v>620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157</v>
      </c>
      <c r="AU204" s="17" t="s">
        <v>81</v>
      </c>
    </row>
    <row r="205" s="2" customFormat="1">
      <c r="A205" s="38"/>
      <c r="B205" s="39"/>
      <c r="C205" s="40"/>
      <c r="D205" s="230" t="s">
        <v>159</v>
      </c>
      <c r="E205" s="40"/>
      <c r="F205" s="231" t="s">
        <v>621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81</v>
      </c>
    </row>
    <row r="206" s="2" customFormat="1" ht="16.5" customHeight="1">
      <c r="A206" s="38"/>
      <c r="B206" s="39"/>
      <c r="C206" s="212" t="s">
        <v>325</v>
      </c>
      <c r="D206" s="212" t="s">
        <v>151</v>
      </c>
      <c r="E206" s="213" t="s">
        <v>622</v>
      </c>
      <c r="F206" s="214" t="s">
        <v>623</v>
      </c>
      <c r="G206" s="215" t="s">
        <v>287</v>
      </c>
      <c r="H206" s="216">
        <v>2</v>
      </c>
      <c r="I206" s="217"/>
      <c r="J206" s="218">
        <f>ROUND(I206*H206,2)</f>
        <v>0</v>
      </c>
      <c r="K206" s="214" t="s">
        <v>155</v>
      </c>
      <c r="L206" s="44"/>
      <c r="M206" s="219" t="s">
        <v>19</v>
      </c>
      <c r="N206" s="220" t="s">
        <v>45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0.01107</v>
      </c>
      <c r="T206" s="222">
        <f>S206*H206</f>
        <v>0.02214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235</v>
      </c>
      <c r="AT206" s="223" t="s">
        <v>151</v>
      </c>
      <c r="AU206" s="223" t="s">
        <v>81</v>
      </c>
      <c r="AY206" s="17" t="s">
        <v>148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235</v>
      </c>
      <c r="BM206" s="223" t="s">
        <v>624</v>
      </c>
    </row>
    <row r="207" s="2" customFormat="1">
      <c r="A207" s="38"/>
      <c r="B207" s="39"/>
      <c r="C207" s="40"/>
      <c r="D207" s="225" t="s">
        <v>157</v>
      </c>
      <c r="E207" s="40"/>
      <c r="F207" s="226" t="s">
        <v>625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157</v>
      </c>
      <c r="AU207" s="17" t="s">
        <v>81</v>
      </c>
    </row>
    <row r="208" s="2" customFormat="1">
      <c r="A208" s="38"/>
      <c r="B208" s="39"/>
      <c r="C208" s="40"/>
      <c r="D208" s="230" t="s">
        <v>159</v>
      </c>
      <c r="E208" s="40"/>
      <c r="F208" s="231" t="s">
        <v>626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81</v>
      </c>
    </row>
    <row r="209" s="2" customFormat="1" ht="16.5" customHeight="1">
      <c r="A209" s="38"/>
      <c r="B209" s="39"/>
      <c r="C209" s="212" t="s">
        <v>331</v>
      </c>
      <c r="D209" s="212" t="s">
        <v>151</v>
      </c>
      <c r="E209" s="213" t="s">
        <v>298</v>
      </c>
      <c r="F209" s="214" t="s">
        <v>299</v>
      </c>
      <c r="G209" s="215" t="s">
        <v>287</v>
      </c>
      <c r="H209" s="216">
        <v>5</v>
      </c>
      <c r="I209" s="217"/>
      <c r="J209" s="218">
        <f>ROUND(I209*H209,2)</f>
        <v>0</v>
      </c>
      <c r="K209" s="214" t="s">
        <v>155</v>
      </c>
      <c r="L209" s="44"/>
      <c r="M209" s="219" t="s">
        <v>19</v>
      </c>
      <c r="N209" s="220" t="s">
        <v>45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0.019460000000000002</v>
      </c>
      <c r="T209" s="222">
        <f>S209*H209</f>
        <v>0.097300000000000011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235</v>
      </c>
      <c r="AT209" s="223" t="s">
        <v>151</v>
      </c>
      <c r="AU209" s="223" t="s">
        <v>81</v>
      </c>
      <c r="AY209" s="17" t="s">
        <v>148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235</v>
      </c>
      <c r="BM209" s="223" t="s">
        <v>627</v>
      </c>
    </row>
    <row r="210" s="2" customFormat="1">
      <c r="A210" s="38"/>
      <c r="B210" s="39"/>
      <c r="C210" s="40"/>
      <c r="D210" s="225" t="s">
        <v>157</v>
      </c>
      <c r="E210" s="40"/>
      <c r="F210" s="226" t="s">
        <v>301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157</v>
      </c>
      <c r="AU210" s="17" t="s">
        <v>81</v>
      </c>
    </row>
    <row r="211" s="2" customFormat="1">
      <c r="A211" s="38"/>
      <c r="B211" s="39"/>
      <c r="C211" s="40"/>
      <c r="D211" s="230" t="s">
        <v>159</v>
      </c>
      <c r="E211" s="40"/>
      <c r="F211" s="231" t="s">
        <v>302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81</v>
      </c>
    </row>
    <row r="212" s="2" customFormat="1" ht="16.5" customHeight="1">
      <c r="A212" s="38"/>
      <c r="B212" s="39"/>
      <c r="C212" s="212" t="s">
        <v>337</v>
      </c>
      <c r="D212" s="212" t="s">
        <v>151</v>
      </c>
      <c r="E212" s="213" t="s">
        <v>304</v>
      </c>
      <c r="F212" s="214" t="s">
        <v>305</v>
      </c>
      <c r="G212" s="215" t="s">
        <v>287</v>
      </c>
      <c r="H212" s="216">
        <v>4</v>
      </c>
      <c r="I212" s="217"/>
      <c r="J212" s="218">
        <f>ROUND(I212*H212,2)</f>
        <v>0</v>
      </c>
      <c r="K212" s="214" t="s">
        <v>155</v>
      </c>
      <c r="L212" s="44"/>
      <c r="M212" s="219" t="s">
        <v>19</v>
      </c>
      <c r="N212" s="220" t="s">
        <v>45</v>
      </c>
      <c r="O212" s="84"/>
      <c r="P212" s="221">
        <f>O212*H212</f>
        <v>0</v>
      </c>
      <c r="Q212" s="221">
        <v>0.016469999999999999</v>
      </c>
      <c r="R212" s="221">
        <f>Q212*H212</f>
        <v>0.065879999999999994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235</v>
      </c>
      <c r="AT212" s="223" t="s">
        <v>151</v>
      </c>
      <c r="AU212" s="223" t="s">
        <v>81</v>
      </c>
      <c r="AY212" s="17" t="s">
        <v>148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235</v>
      </c>
      <c r="BM212" s="223" t="s">
        <v>628</v>
      </c>
    </row>
    <row r="213" s="2" customFormat="1">
      <c r="A213" s="38"/>
      <c r="B213" s="39"/>
      <c r="C213" s="40"/>
      <c r="D213" s="225" t="s">
        <v>157</v>
      </c>
      <c r="E213" s="40"/>
      <c r="F213" s="226" t="s">
        <v>307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157</v>
      </c>
      <c r="AU213" s="17" t="s">
        <v>81</v>
      </c>
    </row>
    <row r="214" s="2" customFormat="1">
      <c r="A214" s="38"/>
      <c r="B214" s="39"/>
      <c r="C214" s="40"/>
      <c r="D214" s="230" t="s">
        <v>159</v>
      </c>
      <c r="E214" s="40"/>
      <c r="F214" s="231" t="s">
        <v>308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81</v>
      </c>
    </row>
    <row r="215" s="2" customFormat="1" ht="16.5" customHeight="1">
      <c r="A215" s="38"/>
      <c r="B215" s="39"/>
      <c r="C215" s="212" t="s">
        <v>343</v>
      </c>
      <c r="D215" s="212" t="s">
        <v>151</v>
      </c>
      <c r="E215" s="213" t="s">
        <v>629</v>
      </c>
      <c r="F215" s="214" t="s">
        <v>630</v>
      </c>
      <c r="G215" s="215" t="s">
        <v>287</v>
      </c>
      <c r="H215" s="216">
        <v>1</v>
      </c>
      <c r="I215" s="217"/>
      <c r="J215" s="218">
        <f>ROUND(I215*H215,2)</f>
        <v>0</v>
      </c>
      <c r="K215" s="214" t="s">
        <v>155</v>
      </c>
      <c r="L215" s="44"/>
      <c r="M215" s="219" t="s">
        <v>19</v>
      </c>
      <c r="N215" s="220" t="s">
        <v>45</v>
      </c>
      <c r="O215" s="84"/>
      <c r="P215" s="221">
        <f>O215*H215</f>
        <v>0</v>
      </c>
      <c r="Q215" s="221">
        <v>0.00034000000000000002</v>
      </c>
      <c r="R215" s="221">
        <f>Q215*H215</f>
        <v>0.00034000000000000002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235</v>
      </c>
      <c r="AT215" s="223" t="s">
        <v>151</v>
      </c>
      <c r="AU215" s="223" t="s">
        <v>81</v>
      </c>
      <c r="AY215" s="17" t="s">
        <v>148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235</v>
      </c>
      <c r="BM215" s="223" t="s">
        <v>631</v>
      </c>
    </row>
    <row r="216" s="2" customFormat="1">
      <c r="A216" s="38"/>
      <c r="B216" s="39"/>
      <c r="C216" s="40"/>
      <c r="D216" s="225" t="s">
        <v>157</v>
      </c>
      <c r="E216" s="40"/>
      <c r="F216" s="226" t="s">
        <v>632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157</v>
      </c>
      <c r="AU216" s="17" t="s">
        <v>81</v>
      </c>
    </row>
    <row r="217" s="2" customFormat="1">
      <c r="A217" s="38"/>
      <c r="B217" s="39"/>
      <c r="C217" s="40"/>
      <c r="D217" s="230" t="s">
        <v>159</v>
      </c>
      <c r="E217" s="40"/>
      <c r="F217" s="231" t="s">
        <v>633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81</v>
      </c>
    </row>
    <row r="218" s="2" customFormat="1" ht="16.5" customHeight="1">
      <c r="A218" s="38"/>
      <c r="B218" s="39"/>
      <c r="C218" s="243" t="s">
        <v>351</v>
      </c>
      <c r="D218" s="243" t="s">
        <v>188</v>
      </c>
      <c r="E218" s="244" t="s">
        <v>634</v>
      </c>
      <c r="F218" s="245" t="s">
        <v>635</v>
      </c>
      <c r="G218" s="246" t="s">
        <v>183</v>
      </c>
      <c r="H218" s="247">
        <v>1</v>
      </c>
      <c r="I218" s="248"/>
      <c r="J218" s="249">
        <f>ROUND(I218*H218,2)</f>
        <v>0</v>
      </c>
      <c r="K218" s="245" t="s">
        <v>155</v>
      </c>
      <c r="L218" s="250"/>
      <c r="M218" s="251" t="s">
        <v>19</v>
      </c>
      <c r="N218" s="252" t="s">
        <v>45</v>
      </c>
      <c r="O218" s="84"/>
      <c r="P218" s="221">
        <f>O218*H218</f>
        <v>0</v>
      </c>
      <c r="Q218" s="221">
        <v>0.014999999999999999</v>
      </c>
      <c r="R218" s="221">
        <f>Q218*H218</f>
        <v>0.014999999999999999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337</v>
      </c>
      <c r="AT218" s="223" t="s">
        <v>188</v>
      </c>
      <c r="AU218" s="223" t="s">
        <v>81</v>
      </c>
      <c r="AY218" s="17" t="s">
        <v>148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235</v>
      </c>
      <c r="BM218" s="223" t="s">
        <v>636</v>
      </c>
    </row>
    <row r="219" s="2" customFormat="1">
      <c r="A219" s="38"/>
      <c r="B219" s="39"/>
      <c r="C219" s="40"/>
      <c r="D219" s="225" t="s">
        <v>157</v>
      </c>
      <c r="E219" s="40"/>
      <c r="F219" s="226" t="s">
        <v>635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81</v>
      </c>
    </row>
    <row r="220" s="2" customFormat="1">
      <c r="A220" s="38"/>
      <c r="B220" s="39"/>
      <c r="C220" s="40"/>
      <c r="D220" s="230" t="s">
        <v>159</v>
      </c>
      <c r="E220" s="40"/>
      <c r="F220" s="231" t="s">
        <v>637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81</v>
      </c>
    </row>
    <row r="221" s="2" customFormat="1" ht="16.5" customHeight="1">
      <c r="A221" s="38"/>
      <c r="B221" s="39"/>
      <c r="C221" s="212" t="s">
        <v>357</v>
      </c>
      <c r="D221" s="212" t="s">
        <v>151</v>
      </c>
      <c r="E221" s="213" t="s">
        <v>316</v>
      </c>
      <c r="F221" s="214" t="s">
        <v>317</v>
      </c>
      <c r="G221" s="215" t="s">
        <v>287</v>
      </c>
      <c r="H221" s="216">
        <v>1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45</v>
      </c>
      <c r="O221" s="84"/>
      <c r="P221" s="221">
        <f>O221*H221</f>
        <v>0</v>
      </c>
      <c r="Q221" s="221">
        <v>0.014749999999999999</v>
      </c>
      <c r="R221" s="221">
        <f>Q221*H221</f>
        <v>0.014749999999999999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235</v>
      </c>
      <c r="AT221" s="223" t="s">
        <v>151</v>
      </c>
      <c r="AU221" s="223" t="s">
        <v>81</v>
      </c>
      <c r="AY221" s="17" t="s">
        <v>148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235</v>
      </c>
      <c r="BM221" s="223" t="s">
        <v>638</v>
      </c>
    </row>
    <row r="222" s="2" customFormat="1">
      <c r="A222" s="38"/>
      <c r="B222" s="39"/>
      <c r="C222" s="40"/>
      <c r="D222" s="225" t="s">
        <v>157</v>
      </c>
      <c r="E222" s="40"/>
      <c r="F222" s="226" t="s">
        <v>313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157</v>
      </c>
      <c r="AU222" s="17" t="s">
        <v>81</v>
      </c>
    </row>
    <row r="223" s="2" customFormat="1" ht="16.5" customHeight="1">
      <c r="A223" s="38"/>
      <c r="B223" s="39"/>
      <c r="C223" s="212" t="s">
        <v>362</v>
      </c>
      <c r="D223" s="212" t="s">
        <v>151</v>
      </c>
      <c r="E223" s="213" t="s">
        <v>320</v>
      </c>
      <c r="F223" s="214" t="s">
        <v>321</v>
      </c>
      <c r="G223" s="215" t="s">
        <v>287</v>
      </c>
      <c r="H223" s="216">
        <v>5</v>
      </c>
      <c r="I223" s="217"/>
      <c r="J223" s="218">
        <f>ROUND(I223*H223,2)</f>
        <v>0</v>
      </c>
      <c r="K223" s="214" t="s">
        <v>155</v>
      </c>
      <c r="L223" s="44"/>
      <c r="M223" s="219" t="s">
        <v>19</v>
      </c>
      <c r="N223" s="220" t="s">
        <v>45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0.00085999999999999998</v>
      </c>
      <c r="T223" s="222">
        <f>S223*H223</f>
        <v>0.0043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235</v>
      </c>
      <c r="AT223" s="223" t="s">
        <v>151</v>
      </c>
      <c r="AU223" s="223" t="s">
        <v>81</v>
      </c>
      <c r="AY223" s="17" t="s">
        <v>148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235</v>
      </c>
      <c r="BM223" s="223" t="s">
        <v>639</v>
      </c>
    </row>
    <row r="224" s="2" customFormat="1">
      <c r="A224" s="38"/>
      <c r="B224" s="39"/>
      <c r="C224" s="40"/>
      <c r="D224" s="225" t="s">
        <v>157</v>
      </c>
      <c r="E224" s="40"/>
      <c r="F224" s="226" t="s">
        <v>323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157</v>
      </c>
      <c r="AU224" s="17" t="s">
        <v>81</v>
      </c>
    </row>
    <row r="225" s="2" customFormat="1">
      <c r="A225" s="38"/>
      <c r="B225" s="39"/>
      <c r="C225" s="40"/>
      <c r="D225" s="230" t="s">
        <v>159</v>
      </c>
      <c r="E225" s="40"/>
      <c r="F225" s="231" t="s">
        <v>324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81</v>
      </c>
    </row>
    <row r="226" s="2" customFormat="1" ht="16.5" customHeight="1">
      <c r="A226" s="38"/>
      <c r="B226" s="39"/>
      <c r="C226" s="212" t="s">
        <v>368</v>
      </c>
      <c r="D226" s="212" t="s">
        <v>151</v>
      </c>
      <c r="E226" s="213" t="s">
        <v>326</v>
      </c>
      <c r="F226" s="214" t="s">
        <v>327</v>
      </c>
      <c r="G226" s="215" t="s">
        <v>287</v>
      </c>
      <c r="H226" s="216">
        <v>4</v>
      </c>
      <c r="I226" s="217"/>
      <c r="J226" s="218">
        <f>ROUND(I226*H226,2)</f>
        <v>0</v>
      </c>
      <c r="K226" s="214" t="s">
        <v>155</v>
      </c>
      <c r="L226" s="44"/>
      <c r="M226" s="219" t="s">
        <v>19</v>
      </c>
      <c r="N226" s="220" t="s">
        <v>45</v>
      </c>
      <c r="O226" s="84"/>
      <c r="P226" s="221">
        <f>O226*H226</f>
        <v>0</v>
      </c>
      <c r="Q226" s="221">
        <v>0.0015399999999999999</v>
      </c>
      <c r="R226" s="221">
        <f>Q226*H226</f>
        <v>0.0061599999999999997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235</v>
      </c>
      <c r="AT226" s="223" t="s">
        <v>151</v>
      </c>
      <c r="AU226" s="223" t="s">
        <v>81</v>
      </c>
      <c r="AY226" s="17" t="s">
        <v>148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235</v>
      </c>
      <c r="BM226" s="223" t="s">
        <v>640</v>
      </c>
    </row>
    <row r="227" s="2" customFormat="1">
      <c r="A227" s="38"/>
      <c r="B227" s="39"/>
      <c r="C227" s="40"/>
      <c r="D227" s="225" t="s">
        <v>157</v>
      </c>
      <c r="E227" s="40"/>
      <c r="F227" s="226" t="s">
        <v>329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157</v>
      </c>
      <c r="AU227" s="17" t="s">
        <v>81</v>
      </c>
    </row>
    <row r="228" s="2" customFormat="1">
      <c r="A228" s="38"/>
      <c r="B228" s="39"/>
      <c r="C228" s="40"/>
      <c r="D228" s="230" t="s">
        <v>159</v>
      </c>
      <c r="E228" s="40"/>
      <c r="F228" s="231" t="s">
        <v>330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81</v>
      </c>
    </row>
    <row r="229" s="2" customFormat="1" ht="16.5" customHeight="1">
      <c r="A229" s="38"/>
      <c r="B229" s="39"/>
      <c r="C229" s="212" t="s">
        <v>641</v>
      </c>
      <c r="D229" s="212" t="s">
        <v>151</v>
      </c>
      <c r="E229" s="213" t="s">
        <v>332</v>
      </c>
      <c r="F229" s="214" t="s">
        <v>333</v>
      </c>
      <c r="G229" s="215" t="s">
        <v>183</v>
      </c>
      <c r="H229" s="216">
        <v>4</v>
      </c>
      <c r="I229" s="217"/>
      <c r="J229" s="218">
        <f>ROUND(I229*H229,2)</f>
        <v>0</v>
      </c>
      <c r="K229" s="214" t="s">
        <v>155</v>
      </c>
      <c r="L229" s="44"/>
      <c r="M229" s="219" t="s">
        <v>19</v>
      </c>
      <c r="N229" s="220" t="s">
        <v>45</v>
      </c>
      <c r="O229" s="84"/>
      <c r="P229" s="221">
        <f>O229*H229</f>
        <v>0</v>
      </c>
      <c r="Q229" s="221">
        <v>0.00024000000000000001</v>
      </c>
      <c r="R229" s="221">
        <f>Q229*H229</f>
        <v>0.00096000000000000002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151</v>
      </c>
      <c r="AU229" s="223" t="s">
        <v>81</v>
      </c>
      <c r="AY229" s="17" t="s">
        <v>148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235</v>
      </c>
      <c r="BM229" s="223" t="s">
        <v>642</v>
      </c>
    </row>
    <row r="230" s="2" customFormat="1">
      <c r="A230" s="38"/>
      <c r="B230" s="39"/>
      <c r="C230" s="40"/>
      <c r="D230" s="225" t="s">
        <v>157</v>
      </c>
      <c r="E230" s="40"/>
      <c r="F230" s="226" t="s">
        <v>335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81</v>
      </c>
    </row>
    <row r="231" s="2" customFormat="1">
      <c r="A231" s="38"/>
      <c r="B231" s="39"/>
      <c r="C231" s="40"/>
      <c r="D231" s="230" t="s">
        <v>159</v>
      </c>
      <c r="E231" s="40"/>
      <c r="F231" s="231" t="s">
        <v>336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81</v>
      </c>
    </row>
    <row r="232" s="2" customFormat="1" ht="16.5" customHeight="1">
      <c r="A232" s="38"/>
      <c r="B232" s="39"/>
      <c r="C232" s="212" t="s">
        <v>643</v>
      </c>
      <c r="D232" s="212" t="s">
        <v>151</v>
      </c>
      <c r="E232" s="213" t="s">
        <v>338</v>
      </c>
      <c r="F232" s="214" t="s">
        <v>339</v>
      </c>
      <c r="G232" s="215" t="s">
        <v>231</v>
      </c>
      <c r="H232" s="216">
        <v>0.19750999999999999</v>
      </c>
      <c r="I232" s="217"/>
      <c r="J232" s="218">
        <f>ROUND(I232*H232,2)</f>
        <v>0</v>
      </c>
      <c r="K232" s="214" t="s">
        <v>155</v>
      </c>
      <c r="L232" s="44"/>
      <c r="M232" s="219" t="s">
        <v>19</v>
      </c>
      <c r="N232" s="220" t="s">
        <v>45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235</v>
      </c>
      <c r="AT232" s="223" t="s">
        <v>151</v>
      </c>
      <c r="AU232" s="223" t="s">
        <v>81</v>
      </c>
      <c r="AY232" s="17" t="s">
        <v>148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235</v>
      </c>
      <c r="BM232" s="223" t="s">
        <v>644</v>
      </c>
    </row>
    <row r="233" s="2" customFormat="1">
      <c r="A233" s="38"/>
      <c r="B233" s="39"/>
      <c r="C233" s="40"/>
      <c r="D233" s="225" t="s">
        <v>157</v>
      </c>
      <c r="E233" s="40"/>
      <c r="F233" s="226" t="s">
        <v>341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157</v>
      </c>
      <c r="AU233" s="17" t="s">
        <v>81</v>
      </c>
    </row>
    <row r="234" s="2" customFormat="1">
      <c r="A234" s="38"/>
      <c r="B234" s="39"/>
      <c r="C234" s="40"/>
      <c r="D234" s="230" t="s">
        <v>159</v>
      </c>
      <c r="E234" s="40"/>
      <c r="F234" s="231" t="s">
        <v>342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81</v>
      </c>
    </row>
    <row r="235" s="2" customFormat="1" ht="16.5" customHeight="1">
      <c r="A235" s="38"/>
      <c r="B235" s="39"/>
      <c r="C235" s="212" t="s">
        <v>375</v>
      </c>
      <c r="D235" s="212" t="s">
        <v>151</v>
      </c>
      <c r="E235" s="213" t="s">
        <v>344</v>
      </c>
      <c r="F235" s="214" t="s">
        <v>345</v>
      </c>
      <c r="G235" s="215" t="s">
        <v>231</v>
      </c>
      <c r="H235" s="216">
        <v>0.19750999999999999</v>
      </c>
      <c r="I235" s="217"/>
      <c r="J235" s="218">
        <f>ROUND(I235*H235,2)</f>
        <v>0</v>
      </c>
      <c r="K235" s="214" t="s">
        <v>155</v>
      </c>
      <c r="L235" s="44"/>
      <c r="M235" s="219" t="s">
        <v>19</v>
      </c>
      <c r="N235" s="220" t="s">
        <v>45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235</v>
      </c>
      <c r="AT235" s="223" t="s">
        <v>151</v>
      </c>
      <c r="AU235" s="223" t="s">
        <v>81</v>
      </c>
      <c r="AY235" s="17" t="s">
        <v>148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235</v>
      </c>
      <c r="BM235" s="223" t="s">
        <v>645</v>
      </c>
    </row>
    <row r="236" s="2" customFormat="1">
      <c r="A236" s="38"/>
      <c r="B236" s="39"/>
      <c r="C236" s="40"/>
      <c r="D236" s="225" t="s">
        <v>157</v>
      </c>
      <c r="E236" s="40"/>
      <c r="F236" s="226" t="s">
        <v>347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157</v>
      </c>
      <c r="AU236" s="17" t="s">
        <v>81</v>
      </c>
    </row>
    <row r="237" s="2" customFormat="1">
      <c r="A237" s="38"/>
      <c r="B237" s="39"/>
      <c r="C237" s="40"/>
      <c r="D237" s="230" t="s">
        <v>159</v>
      </c>
      <c r="E237" s="40"/>
      <c r="F237" s="231" t="s">
        <v>348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81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349</v>
      </c>
      <c r="F238" s="210" t="s">
        <v>350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SUM(P239:P249)</f>
        <v>0</v>
      </c>
      <c r="Q238" s="204"/>
      <c r="R238" s="205">
        <f>SUM(R239:R249)</f>
        <v>0.0045000000000000005</v>
      </c>
      <c r="S238" s="204"/>
      <c r="T238" s="206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81</v>
      </c>
      <c r="AT238" s="208" t="s">
        <v>72</v>
      </c>
      <c r="AU238" s="208" t="s">
        <v>77</v>
      </c>
      <c r="AY238" s="207" t="s">
        <v>148</v>
      </c>
      <c r="BK238" s="209">
        <f>SUM(BK239:BK249)</f>
        <v>0</v>
      </c>
    </row>
    <row r="239" s="2" customFormat="1" ht="16.5" customHeight="1">
      <c r="A239" s="38"/>
      <c r="B239" s="39"/>
      <c r="C239" s="212" t="s">
        <v>382</v>
      </c>
      <c r="D239" s="212" t="s">
        <v>151</v>
      </c>
      <c r="E239" s="213" t="s">
        <v>352</v>
      </c>
      <c r="F239" s="214" t="s">
        <v>353</v>
      </c>
      <c r="G239" s="215" t="s">
        <v>183</v>
      </c>
      <c r="H239" s="216">
        <v>30</v>
      </c>
      <c r="I239" s="217"/>
      <c r="J239" s="218">
        <f>ROUND(I239*H239,2)</f>
        <v>0</v>
      </c>
      <c r="K239" s="214" t="s">
        <v>155</v>
      </c>
      <c r="L239" s="44"/>
      <c r="M239" s="219" t="s">
        <v>19</v>
      </c>
      <c r="N239" s="220" t="s">
        <v>45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235</v>
      </c>
      <c r="AT239" s="223" t="s">
        <v>151</v>
      </c>
      <c r="AU239" s="223" t="s">
        <v>81</v>
      </c>
      <c r="AY239" s="17" t="s">
        <v>148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235</v>
      </c>
      <c r="BM239" s="223" t="s">
        <v>646</v>
      </c>
    </row>
    <row r="240" s="2" customFormat="1">
      <c r="A240" s="38"/>
      <c r="B240" s="39"/>
      <c r="C240" s="40"/>
      <c r="D240" s="225" t="s">
        <v>157</v>
      </c>
      <c r="E240" s="40"/>
      <c r="F240" s="226" t="s">
        <v>355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157</v>
      </c>
      <c r="AU240" s="17" t="s">
        <v>81</v>
      </c>
    </row>
    <row r="241" s="2" customFormat="1">
      <c r="A241" s="38"/>
      <c r="B241" s="39"/>
      <c r="C241" s="40"/>
      <c r="D241" s="230" t="s">
        <v>159</v>
      </c>
      <c r="E241" s="40"/>
      <c r="F241" s="231" t="s">
        <v>356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81</v>
      </c>
    </row>
    <row r="242" s="2" customFormat="1" ht="16.5" customHeight="1">
      <c r="A242" s="38"/>
      <c r="B242" s="39"/>
      <c r="C242" s="243" t="s">
        <v>389</v>
      </c>
      <c r="D242" s="243" t="s">
        <v>188</v>
      </c>
      <c r="E242" s="244" t="s">
        <v>358</v>
      </c>
      <c r="F242" s="245" t="s">
        <v>359</v>
      </c>
      <c r="G242" s="246" t="s">
        <v>183</v>
      </c>
      <c r="H242" s="247">
        <v>30</v>
      </c>
      <c r="I242" s="248"/>
      <c r="J242" s="249">
        <f>ROUND(I242*H242,2)</f>
        <v>0</v>
      </c>
      <c r="K242" s="245" t="s">
        <v>19</v>
      </c>
      <c r="L242" s="250"/>
      <c r="M242" s="251" t="s">
        <v>19</v>
      </c>
      <c r="N242" s="252" t="s">
        <v>45</v>
      </c>
      <c r="O242" s="84"/>
      <c r="P242" s="221">
        <f>O242*H242</f>
        <v>0</v>
      </c>
      <c r="Q242" s="221">
        <v>5.0000000000000002E-05</v>
      </c>
      <c r="R242" s="221">
        <f>Q242*H242</f>
        <v>0.0015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337</v>
      </c>
      <c r="AT242" s="223" t="s">
        <v>188</v>
      </c>
      <c r="AU242" s="223" t="s">
        <v>81</v>
      </c>
      <c r="AY242" s="17" t="s">
        <v>148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235</v>
      </c>
      <c r="BM242" s="223" t="s">
        <v>647</v>
      </c>
    </row>
    <row r="243" s="2" customFormat="1">
      <c r="A243" s="38"/>
      <c r="B243" s="39"/>
      <c r="C243" s="40"/>
      <c r="D243" s="225" t="s">
        <v>157</v>
      </c>
      <c r="E243" s="40"/>
      <c r="F243" s="226" t="s">
        <v>361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157</v>
      </c>
      <c r="AU243" s="17" t="s">
        <v>81</v>
      </c>
    </row>
    <row r="244" s="2" customFormat="1" ht="16.5" customHeight="1">
      <c r="A244" s="38"/>
      <c r="B244" s="39"/>
      <c r="C244" s="212" t="s">
        <v>395</v>
      </c>
      <c r="D244" s="212" t="s">
        <v>151</v>
      </c>
      <c r="E244" s="213" t="s">
        <v>363</v>
      </c>
      <c r="F244" s="214" t="s">
        <v>364</v>
      </c>
      <c r="G244" s="215" t="s">
        <v>183</v>
      </c>
      <c r="H244" s="216">
        <v>60</v>
      </c>
      <c r="I244" s="217"/>
      <c r="J244" s="218">
        <f>ROUND(I244*H244,2)</f>
        <v>0</v>
      </c>
      <c r="K244" s="214" t="s">
        <v>155</v>
      </c>
      <c r="L244" s="44"/>
      <c r="M244" s="219" t="s">
        <v>19</v>
      </c>
      <c r="N244" s="220" t="s">
        <v>45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235</v>
      </c>
      <c r="AT244" s="223" t="s">
        <v>151</v>
      </c>
      <c r="AU244" s="223" t="s">
        <v>81</v>
      </c>
      <c r="AY244" s="17" t="s">
        <v>148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235</v>
      </c>
      <c r="BM244" s="223" t="s">
        <v>648</v>
      </c>
    </row>
    <row r="245" s="2" customFormat="1">
      <c r="A245" s="38"/>
      <c r="B245" s="39"/>
      <c r="C245" s="40"/>
      <c r="D245" s="225" t="s">
        <v>157</v>
      </c>
      <c r="E245" s="40"/>
      <c r="F245" s="226" t="s">
        <v>366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157</v>
      </c>
      <c r="AU245" s="17" t="s">
        <v>81</v>
      </c>
    </row>
    <row r="246" s="2" customFormat="1">
      <c r="A246" s="38"/>
      <c r="B246" s="39"/>
      <c r="C246" s="40"/>
      <c r="D246" s="230" t="s">
        <v>159</v>
      </c>
      <c r="E246" s="40"/>
      <c r="F246" s="231" t="s">
        <v>367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81</v>
      </c>
    </row>
    <row r="247" s="2" customFormat="1" ht="16.5" customHeight="1">
      <c r="A247" s="38"/>
      <c r="B247" s="39"/>
      <c r="C247" s="243" t="s">
        <v>401</v>
      </c>
      <c r="D247" s="243" t="s">
        <v>188</v>
      </c>
      <c r="E247" s="244" t="s">
        <v>369</v>
      </c>
      <c r="F247" s="245" t="s">
        <v>370</v>
      </c>
      <c r="G247" s="246" t="s">
        <v>183</v>
      </c>
      <c r="H247" s="247">
        <v>30</v>
      </c>
      <c r="I247" s="248"/>
      <c r="J247" s="249">
        <f>ROUND(I247*H247,2)</f>
        <v>0</v>
      </c>
      <c r="K247" s="245" t="s">
        <v>155</v>
      </c>
      <c r="L247" s="250"/>
      <c r="M247" s="251" t="s">
        <v>19</v>
      </c>
      <c r="N247" s="252" t="s">
        <v>45</v>
      </c>
      <c r="O247" s="84"/>
      <c r="P247" s="221">
        <f>O247*H247</f>
        <v>0</v>
      </c>
      <c r="Q247" s="221">
        <v>0.00010000000000000001</v>
      </c>
      <c r="R247" s="221">
        <f>Q247*H247</f>
        <v>0.0030000000000000001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337</v>
      </c>
      <c r="AT247" s="223" t="s">
        <v>188</v>
      </c>
      <c r="AU247" s="223" t="s">
        <v>81</v>
      </c>
      <c r="AY247" s="17" t="s">
        <v>148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235</v>
      </c>
      <c r="BM247" s="223" t="s">
        <v>649</v>
      </c>
    </row>
    <row r="248" s="2" customFormat="1">
      <c r="A248" s="38"/>
      <c r="B248" s="39"/>
      <c r="C248" s="40"/>
      <c r="D248" s="225" t="s">
        <v>157</v>
      </c>
      <c r="E248" s="40"/>
      <c r="F248" s="226" t="s">
        <v>370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157</v>
      </c>
      <c r="AU248" s="17" t="s">
        <v>81</v>
      </c>
    </row>
    <row r="249" s="2" customFormat="1">
      <c r="A249" s="38"/>
      <c r="B249" s="39"/>
      <c r="C249" s="40"/>
      <c r="D249" s="230" t="s">
        <v>159</v>
      </c>
      <c r="E249" s="40"/>
      <c r="F249" s="231" t="s">
        <v>372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81</v>
      </c>
    </row>
    <row r="250" s="12" customFormat="1" ht="22.8" customHeight="1">
      <c r="A250" s="12"/>
      <c r="B250" s="196"/>
      <c r="C250" s="197"/>
      <c r="D250" s="198" t="s">
        <v>72</v>
      </c>
      <c r="E250" s="210" t="s">
        <v>373</v>
      </c>
      <c r="F250" s="210" t="s">
        <v>374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SUM(P251:P252)</f>
        <v>0</v>
      </c>
      <c r="Q250" s="204"/>
      <c r="R250" s="205">
        <f>SUM(R251:R252)</f>
        <v>0</v>
      </c>
      <c r="S250" s="204"/>
      <c r="T250" s="206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81</v>
      </c>
      <c r="AT250" s="208" t="s">
        <v>72</v>
      </c>
      <c r="AU250" s="208" t="s">
        <v>77</v>
      </c>
      <c r="AY250" s="207" t="s">
        <v>148</v>
      </c>
      <c r="BK250" s="209">
        <f>SUM(BK251:BK252)</f>
        <v>0</v>
      </c>
    </row>
    <row r="251" s="2" customFormat="1" ht="16.5" customHeight="1">
      <c r="A251" s="38"/>
      <c r="B251" s="39"/>
      <c r="C251" s="212" t="s">
        <v>420</v>
      </c>
      <c r="D251" s="212" t="s">
        <v>151</v>
      </c>
      <c r="E251" s="213" t="s">
        <v>376</v>
      </c>
      <c r="F251" s="214" t="s">
        <v>377</v>
      </c>
      <c r="G251" s="215" t="s">
        <v>183</v>
      </c>
      <c r="H251" s="216">
        <v>30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45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235</v>
      </c>
      <c r="AT251" s="223" t="s">
        <v>151</v>
      </c>
      <c r="AU251" s="223" t="s">
        <v>81</v>
      </c>
      <c r="AY251" s="17" t="s">
        <v>148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235</v>
      </c>
      <c r="BM251" s="223" t="s">
        <v>650</v>
      </c>
    </row>
    <row r="252" s="2" customFormat="1">
      <c r="A252" s="38"/>
      <c r="B252" s="39"/>
      <c r="C252" s="40"/>
      <c r="D252" s="225" t="s">
        <v>157</v>
      </c>
      <c r="E252" s="40"/>
      <c r="F252" s="226" t="s">
        <v>379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157</v>
      </c>
      <c r="AU252" s="17" t="s">
        <v>81</v>
      </c>
    </row>
    <row r="253" s="12" customFormat="1" ht="22.8" customHeight="1">
      <c r="A253" s="12"/>
      <c r="B253" s="196"/>
      <c r="C253" s="197"/>
      <c r="D253" s="198" t="s">
        <v>72</v>
      </c>
      <c r="E253" s="210" t="s">
        <v>413</v>
      </c>
      <c r="F253" s="210" t="s">
        <v>414</v>
      </c>
      <c r="G253" s="197"/>
      <c r="H253" s="197"/>
      <c r="I253" s="200"/>
      <c r="J253" s="211">
        <f>BK253</f>
        <v>0</v>
      </c>
      <c r="K253" s="197"/>
      <c r="L253" s="202"/>
      <c r="M253" s="203"/>
      <c r="N253" s="204"/>
      <c r="O253" s="204"/>
      <c r="P253" s="205">
        <f>SUM(P254:P271)</f>
        <v>0</v>
      </c>
      <c r="Q253" s="204"/>
      <c r="R253" s="205">
        <f>SUM(R254:R271)</f>
        <v>0.082500000000000004</v>
      </c>
      <c r="S253" s="204"/>
      <c r="T253" s="206">
        <f>SUM(T254:T271)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81</v>
      </c>
      <c r="AT253" s="208" t="s">
        <v>72</v>
      </c>
      <c r="AU253" s="208" t="s">
        <v>77</v>
      </c>
      <c r="AY253" s="207" t="s">
        <v>148</v>
      </c>
      <c r="BK253" s="209">
        <f>SUM(BK254:BK271)</f>
        <v>0</v>
      </c>
    </row>
    <row r="254" s="2" customFormat="1" ht="16.5" customHeight="1">
      <c r="A254" s="38"/>
      <c r="B254" s="39"/>
      <c r="C254" s="212" t="s">
        <v>424</v>
      </c>
      <c r="D254" s="212" t="s">
        <v>151</v>
      </c>
      <c r="E254" s="213" t="s">
        <v>651</v>
      </c>
      <c r="F254" s="214" t="s">
        <v>652</v>
      </c>
      <c r="G254" s="215" t="s">
        <v>183</v>
      </c>
      <c r="H254" s="216">
        <v>3</v>
      </c>
      <c r="I254" s="217"/>
      <c r="J254" s="218">
        <f>ROUND(I254*H254,2)</f>
        <v>0</v>
      </c>
      <c r="K254" s="214" t="s">
        <v>155</v>
      </c>
      <c r="L254" s="44"/>
      <c r="M254" s="219" t="s">
        <v>19</v>
      </c>
      <c r="N254" s="220" t="s">
        <v>45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235</v>
      </c>
      <c r="AT254" s="223" t="s">
        <v>151</v>
      </c>
      <c r="AU254" s="223" t="s">
        <v>81</v>
      </c>
      <c r="AY254" s="17" t="s">
        <v>148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235</v>
      </c>
      <c r="BM254" s="223" t="s">
        <v>653</v>
      </c>
    </row>
    <row r="255" s="2" customFormat="1">
      <c r="A255" s="38"/>
      <c r="B255" s="39"/>
      <c r="C255" s="40"/>
      <c r="D255" s="225" t="s">
        <v>157</v>
      </c>
      <c r="E255" s="40"/>
      <c r="F255" s="226" t="s">
        <v>419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157</v>
      </c>
      <c r="AU255" s="17" t="s">
        <v>81</v>
      </c>
    </row>
    <row r="256" s="2" customFormat="1">
      <c r="A256" s="38"/>
      <c r="B256" s="39"/>
      <c r="C256" s="40"/>
      <c r="D256" s="230" t="s">
        <v>159</v>
      </c>
      <c r="E256" s="40"/>
      <c r="F256" s="231" t="s">
        <v>654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81</v>
      </c>
    </row>
    <row r="257" s="2" customFormat="1" ht="16.5" customHeight="1">
      <c r="A257" s="38"/>
      <c r="B257" s="39"/>
      <c r="C257" s="243" t="s">
        <v>430</v>
      </c>
      <c r="D257" s="243" t="s">
        <v>188</v>
      </c>
      <c r="E257" s="244" t="s">
        <v>655</v>
      </c>
      <c r="F257" s="245" t="s">
        <v>656</v>
      </c>
      <c r="G257" s="246" t="s">
        <v>183</v>
      </c>
      <c r="H257" s="247">
        <v>3</v>
      </c>
      <c r="I257" s="248"/>
      <c r="J257" s="249">
        <f>ROUND(I257*H257,2)</f>
        <v>0</v>
      </c>
      <c r="K257" s="245" t="s">
        <v>155</v>
      </c>
      <c r="L257" s="250"/>
      <c r="M257" s="251" t="s">
        <v>19</v>
      </c>
      <c r="N257" s="252" t="s">
        <v>45</v>
      </c>
      <c r="O257" s="84"/>
      <c r="P257" s="221">
        <f>O257*H257</f>
        <v>0</v>
      </c>
      <c r="Q257" s="221">
        <v>0.014500000000000001</v>
      </c>
      <c r="R257" s="221">
        <f>Q257*H257</f>
        <v>0.043500000000000004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337</v>
      </c>
      <c r="AT257" s="223" t="s">
        <v>188</v>
      </c>
      <c r="AU257" s="223" t="s">
        <v>81</v>
      </c>
      <c r="AY257" s="17" t="s">
        <v>148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235</v>
      </c>
      <c r="BM257" s="223" t="s">
        <v>657</v>
      </c>
    </row>
    <row r="258" s="2" customFormat="1">
      <c r="A258" s="38"/>
      <c r="B258" s="39"/>
      <c r="C258" s="40"/>
      <c r="D258" s="225" t="s">
        <v>157</v>
      </c>
      <c r="E258" s="40"/>
      <c r="F258" s="226" t="s">
        <v>658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157</v>
      </c>
      <c r="AU258" s="17" t="s">
        <v>81</v>
      </c>
    </row>
    <row r="259" s="2" customFormat="1">
      <c r="A259" s="38"/>
      <c r="B259" s="39"/>
      <c r="C259" s="40"/>
      <c r="D259" s="230" t="s">
        <v>159</v>
      </c>
      <c r="E259" s="40"/>
      <c r="F259" s="231" t="s">
        <v>659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159</v>
      </c>
      <c r="AU259" s="17" t="s">
        <v>81</v>
      </c>
    </row>
    <row r="260" s="2" customFormat="1" ht="16.5" customHeight="1">
      <c r="A260" s="38"/>
      <c r="B260" s="39"/>
      <c r="C260" s="212" t="s">
        <v>435</v>
      </c>
      <c r="D260" s="212" t="s">
        <v>151</v>
      </c>
      <c r="E260" s="213" t="s">
        <v>416</v>
      </c>
      <c r="F260" s="214" t="s">
        <v>417</v>
      </c>
      <c r="G260" s="215" t="s">
        <v>183</v>
      </c>
      <c r="H260" s="216">
        <v>15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45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235</v>
      </c>
      <c r="AT260" s="223" t="s">
        <v>151</v>
      </c>
      <c r="AU260" s="223" t="s">
        <v>81</v>
      </c>
      <c r="AY260" s="17" t="s">
        <v>148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235</v>
      </c>
      <c r="BM260" s="223" t="s">
        <v>660</v>
      </c>
    </row>
    <row r="261" s="2" customFormat="1">
      <c r="A261" s="38"/>
      <c r="B261" s="39"/>
      <c r="C261" s="40"/>
      <c r="D261" s="225" t="s">
        <v>157</v>
      </c>
      <c r="E261" s="40"/>
      <c r="F261" s="226" t="s">
        <v>419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157</v>
      </c>
      <c r="AU261" s="17" t="s">
        <v>81</v>
      </c>
    </row>
    <row r="262" s="2" customFormat="1" ht="16.5" customHeight="1">
      <c r="A262" s="38"/>
      <c r="B262" s="39"/>
      <c r="C262" s="212" t="s">
        <v>443</v>
      </c>
      <c r="D262" s="212" t="s">
        <v>151</v>
      </c>
      <c r="E262" s="213" t="s">
        <v>421</v>
      </c>
      <c r="F262" s="214" t="s">
        <v>422</v>
      </c>
      <c r="G262" s="215" t="s">
        <v>183</v>
      </c>
      <c r="H262" s="216">
        <v>40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45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235</v>
      </c>
      <c r="AT262" s="223" t="s">
        <v>151</v>
      </c>
      <c r="AU262" s="223" t="s">
        <v>81</v>
      </c>
      <c r="AY262" s="17" t="s">
        <v>148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235</v>
      </c>
      <c r="BM262" s="223" t="s">
        <v>661</v>
      </c>
    </row>
    <row r="263" s="2" customFormat="1">
      <c r="A263" s="38"/>
      <c r="B263" s="39"/>
      <c r="C263" s="40"/>
      <c r="D263" s="225" t="s">
        <v>157</v>
      </c>
      <c r="E263" s="40"/>
      <c r="F263" s="226" t="s">
        <v>419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157</v>
      </c>
      <c r="AU263" s="17" t="s">
        <v>81</v>
      </c>
    </row>
    <row r="264" s="2" customFormat="1" ht="16.5" customHeight="1">
      <c r="A264" s="38"/>
      <c r="B264" s="39"/>
      <c r="C264" s="212" t="s">
        <v>449</v>
      </c>
      <c r="D264" s="212" t="s">
        <v>151</v>
      </c>
      <c r="E264" s="213" t="s">
        <v>425</v>
      </c>
      <c r="F264" s="214" t="s">
        <v>426</v>
      </c>
      <c r="G264" s="215" t="s">
        <v>183</v>
      </c>
      <c r="H264" s="216">
        <v>2</v>
      </c>
      <c r="I264" s="217"/>
      <c r="J264" s="218">
        <f>ROUND(I264*H264,2)</f>
        <v>0</v>
      </c>
      <c r="K264" s="214" t="s">
        <v>155</v>
      </c>
      <c r="L264" s="44"/>
      <c r="M264" s="219" t="s">
        <v>19</v>
      </c>
      <c r="N264" s="220" t="s">
        <v>45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235</v>
      </c>
      <c r="AT264" s="223" t="s">
        <v>151</v>
      </c>
      <c r="AU264" s="223" t="s">
        <v>81</v>
      </c>
      <c r="AY264" s="17" t="s">
        <v>148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235</v>
      </c>
      <c r="BM264" s="223" t="s">
        <v>662</v>
      </c>
    </row>
    <row r="265" s="2" customFormat="1">
      <c r="A265" s="38"/>
      <c r="B265" s="39"/>
      <c r="C265" s="40"/>
      <c r="D265" s="225" t="s">
        <v>157</v>
      </c>
      <c r="E265" s="40"/>
      <c r="F265" s="226" t="s">
        <v>428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157</v>
      </c>
      <c r="AU265" s="17" t="s">
        <v>81</v>
      </c>
    </row>
    <row r="266" s="2" customFormat="1">
      <c r="A266" s="38"/>
      <c r="B266" s="39"/>
      <c r="C266" s="40"/>
      <c r="D266" s="230" t="s">
        <v>159</v>
      </c>
      <c r="E266" s="40"/>
      <c r="F266" s="231" t="s">
        <v>429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81</v>
      </c>
    </row>
    <row r="267" s="2" customFormat="1" ht="16.5" customHeight="1">
      <c r="A267" s="38"/>
      <c r="B267" s="39"/>
      <c r="C267" s="243" t="s">
        <v>455</v>
      </c>
      <c r="D267" s="243" t="s">
        <v>188</v>
      </c>
      <c r="E267" s="244" t="s">
        <v>431</v>
      </c>
      <c r="F267" s="245" t="s">
        <v>432</v>
      </c>
      <c r="G267" s="246" t="s">
        <v>183</v>
      </c>
      <c r="H267" s="247">
        <v>2</v>
      </c>
      <c r="I267" s="248"/>
      <c r="J267" s="249">
        <f>ROUND(I267*H267,2)</f>
        <v>0</v>
      </c>
      <c r="K267" s="245" t="s">
        <v>19</v>
      </c>
      <c r="L267" s="250"/>
      <c r="M267" s="251" t="s">
        <v>19</v>
      </c>
      <c r="N267" s="252" t="s">
        <v>45</v>
      </c>
      <c r="O267" s="84"/>
      <c r="P267" s="221">
        <f>O267*H267</f>
        <v>0</v>
      </c>
      <c r="Q267" s="221">
        <v>0.0195</v>
      </c>
      <c r="R267" s="221">
        <f>Q267*H267</f>
        <v>0.039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337</v>
      </c>
      <c r="AT267" s="223" t="s">
        <v>188</v>
      </c>
      <c r="AU267" s="223" t="s">
        <v>81</v>
      </c>
      <c r="AY267" s="17" t="s">
        <v>148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235</v>
      </c>
      <c r="BM267" s="223" t="s">
        <v>663</v>
      </c>
    </row>
    <row r="268" s="2" customFormat="1">
      <c r="A268" s="38"/>
      <c r="B268" s="39"/>
      <c r="C268" s="40"/>
      <c r="D268" s="225" t="s">
        <v>157</v>
      </c>
      <c r="E268" s="40"/>
      <c r="F268" s="226" t="s">
        <v>434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157</v>
      </c>
      <c r="AU268" s="17" t="s">
        <v>81</v>
      </c>
    </row>
    <row r="269" s="2" customFormat="1" ht="16.5" customHeight="1">
      <c r="A269" s="38"/>
      <c r="B269" s="39"/>
      <c r="C269" s="212" t="s">
        <v>461</v>
      </c>
      <c r="D269" s="212" t="s">
        <v>151</v>
      </c>
      <c r="E269" s="213" t="s">
        <v>436</v>
      </c>
      <c r="F269" s="214" t="s">
        <v>437</v>
      </c>
      <c r="G269" s="215" t="s">
        <v>183</v>
      </c>
      <c r="H269" s="216">
        <v>30</v>
      </c>
      <c r="I269" s="217"/>
      <c r="J269" s="218">
        <f>ROUND(I269*H269,2)</f>
        <v>0</v>
      </c>
      <c r="K269" s="214" t="s">
        <v>155</v>
      </c>
      <c r="L269" s="44"/>
      <c r="M269" s="219" t="s">
        <v>19</v>
      </c>
      <c r="N269" s="220" t="s">
        <v>45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91</v>
      </c>
      <c r="AT269" s="223" t="s">
        <v>151</v>
      </c>
      <c r="AU269" s="223" t="s">
        <v>81</v>
      </c>
      <c r="AY269" s="17" t="s">
        <v>148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91</v>
      </c>
      <c r="BM269" s="223" t="s">
        <v>664</v>
      </c>
    </row>
    <row r="270" s="2" customFormat="1">
      <c r="A270" s="38"/>
      <c r="B270" s="39"/>
      <c r="C270" s="40"/>
      <c r="D270" s="225" t="s">
        <v>157</v>
      </c>
      <c r="E270" s="40"/>
      <c r="F270" s="226" t="s">
        <v>439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157</v>
      </c>
      <c r="AU270" s="17" t="s">
        <v>81</v>
      </c>
    </row>
    <row r="271" s="2" customFormat="1">
      <c r="A271" s="38"/>
      <c r="B271" s="39"/>
      <c r="C271" s="40"/>
      <c r="D271" s="230" t="s">
        <v>159</v>
      </c>
      <c r="E271" s="40"/>
      <c r="F271" s="231" t="s">
        <v>440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81</v>
      </c>
    </row>
    <row r="272" s="12" customFormat="1" ht="22.8" customHeight="1">
      <c r="A272" s="12"/>
      <c r="B272" s="196"/>
      <c r="C272" s="197"/>
      <c r="D272" s="198" t="s">
        <v>72</v>
      </c>
      <c r="E272" s="210" t="s">
        <v>665</v>
      </c>
      <c r="F272" s="210" t="s">
        <v>666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SUM(P273:P294)</f>
        <v>0</v>
      </c>
      <c r="Q272" s="204"/>
      <c r="R272" s="205">
        <f>SUM(R273:R294)</f>
        <v>0.049163999999999999</v>
      </c>
      <c r="S272" s="204"/>
      <c r="T272" s="206">
        <f>SUM(T273:T294)</f>
        <v>0.060009999999999994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81</v>
      </c>
      <c r="AT272" s="208" t="s">
        <v>72</v>
      </c>
      <c r="AU272" s="208" t="s">
        <v>77</v>
      </c>
      <c r="AY272" s="207" t="s">
        <v>148</v>
      </c>
      <c r="BK272" s="209">
        <f>SUM(BK273:BK294)</f>
        <v>0</v>
      </c>
    </row>
    <row r="273" s="2" customFormat="1" ht="16.5" customHeight="1">
      <c r="A273" s="38"/>
      <c r="B273" s="39"/>
      <c r="C273" s="212" t="s">
        <v>467</v>
      </c>
      <c r="D273" s="212" t="s">
        <v>151</v>
      </c>
      <c r="E273" s="213" t="s">
        <v>667</v>
      </c>
      <c r="F273" s="214" t="s">
        <v>668</v>
      </c>
      <c r="G273" s="215" t="s">
        <v>154</v>
      </c>
      <c r="H273" s="216">
        <v>1.7</v>
      </c>
      <c r="I273" s="217"/>
      <c r="J273" s="218">
        <f>ROUND(I273*H273,2)</f>
        <v>0</v>
      </c>
      <c r="K273" s="214" t="s">
        <v>155</v>
      </c>
      <c r="L273" s="44"/>
      <c r="M273" s="219" t="s">
        <v>19</v>
      </c>
      <c r="N273" s="220" t="s">
        <v>45</v>
      </c>
      <c r="O273" s="84"/>
      <c r="P273" s="221">
        <f>O273*H273</f>
        <v>0</v>
      </c>
      <c r="Q273" s="221">
        <v>0.0063</v>
      </c>
      <c r="R273" s="221">
        <f>Q273*H273</f>
        <v>0.010709999999999999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235</v>
      </c>
      <c r="AT273" s="223" t="s">
        <v>151</v>
      </c>
      <c r="AU273" s="223" t="s">
        <v>81</v>
      </c>
      <c r="AY273" s="17" t="s">
        <v>148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235</v>
      </c>
      <c r="BM273" s="223" t="s">
        <v>669</v>
      </c>
    </row>
    <row r="274" s="2" customFormat="1">
      <c r="A274" s="38"/>
      <c r="B274" s="39"/>
      <c r="C274" s="40"/>
      <c r="D274" s="225" t="s">
        <v>157</v>
      </c>
      <c r="E274" s="40"/>
      <c r="F274" s="226" t="s">
        <v>670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157</v>
      </c>
      <c r="AU274" s="17" t="s">
        <v>81</v>
      </c>
    </row>
    <row r="275" s="2" customFormat="1">
      <c r="A275" s="38"/>
      <c r="B275" s="39"/>
      <c r="C275" s="40"/>
      <c r="D275" s="230" t="s">
        <v>159</v>
      </c>
      <c r="E275" s="40"/>
      <c r="F275" s="231" t="s">
        <v>671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81</v>
      </c>
    </row>
    <row r="276" s="13" customFormat="1">
      <c r="A276" s="13"/>
      <c r="B276" s="232"/>
      <c r="C276" s="233"/>
      <c r="D276" s="225" t="s">
        <v>161</v>
      </c>
      <c r="E276" s="234" t="s">
        <v>19</v>
      </c>
      <c r="F276" s="235" t="s">
        <v>672</v>
      </c>
      <c r="G276" s="233"/>
      <c r="H276" s="236">
        <v>1.7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161</v>
      </c>
      <c r="AU276" s="242" t="s">
        <v>81</v>
      </c>
      <c r="AV276" s="13" t="s">
        <v>81</v>
      </c>
      <c r="AW276" s="13" t="s">
        <v>35</v>
      </c>
      <c r="AX276" s="13" t="s">
        <v>77</v>
      </c>
      <c r="AY276" s="242" t="s">
        <v>148</v>
      </c>
    </row>
    <row r="277" s="2" customFormat="1" ht="24.15" customHeight="1">
      <c r="A277" s="38"/>
      <c r="B277" s="39"/>
      <c r="C277" s="243" t="s">
        <v>473</v>
      </c>
      <c r="D277" s="243" t="s">
        <v>188</v>
      </c>
      <c r="E277" s="244" t="s">
        <v>673</v>
      </c>
      <c r="F277" s="245" t="s">
        <v>674</v>
      </c>
      <c r="G277" s="246" t="s">
        <v>154</v>
      </c>
      <c r="H277" s="247">
        <v>1.8700000000000001</v>
      </c>
      <c r="I277" s="248"/>
      <c r="J277" s="249">
        <f>ROUND(I277*H277,2)</f>
        <v>0</v>
      </c>
      <c r="K277" s="245" t="s">
        <v>155</v>
      </c>
      <c r="L277" s="250"/>
      <c r="M277" s="251" t="s">
        <v>19</v>
      </c>
      <c r="N277" s="252" t="s">
        <v>45</v>
      </c>
      <c r="O277" s="84"/>
      <c r="P277" s="221">
        <f>O277*H277</f>
        <v>0</v>
      </c>
      <c r="Q277" s="221">
        <v>0.019199999999999998</v>
      </c>
      <c r="R277" s="221">
        <f>Q277*H277</f>
        <v>0.035903999999999998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337</v>
      </c>
      <c r="AT277" s="223" t="s">
        <v>188</v>
      </c>
      <c r="AU277" s="223" t="s">
        <v>81</v>
      </c>
      <c r="AY277" s="17" t="s">
        <v>148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235</v>
      </c>
      <c r="BM277" s="223" t="s">
        <v>675</v>
      </c>
    </row>
    <row r="278" s="2" customFormat="1">
      <c r="A278" s="38"/>
      <c r="B278" s="39"/>
      <c r="C278" s="40"/>
      <c r="D278" s="225" t="s">
        <v>157</v>
      </c>
      <c r="E278" s="40"/>
      <c r="F278" s="226" t="s">
        <v>674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157</v>
      </c>
      <c r="AU278" s="17" t="s">
        <v>81</v>
      </c>
    </row>
    <row r="279" s="2" customFormat="1">
      <c r="A279" s="38"/>
      <c r="B279" s="39"/>
      <c r="C279" s="40"/>
      <c r="D279" s="230" t="s">
        <v>159</v>
      </c>
      <c r="E279" s="40"/>
      <c r="F279" s="231" t="s">
        <v>676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81</v>
      </c>
    </row>
    <row r="280" s="13" customFormat="1">
      <c r="A280" s="13"/>
      <c r="B280" s="232"/>
      <c r="C280" s="233"/>
      <c r="D280" s="225" t="s">
        <v>161</v>
      </c>
      <c r="E280" s="233"/>
      <c r="F280" s="235" t="s">
        <v>677</v>
      </c>
      <c r="G280" s="233"/>
      <c r="H280" s="236">
        <v>1.8700000000000001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161</v>
      </c>
      <c r="AU280" s="242" t="s">
        <v>81</v>
      </c>
      <c r="AV280" s="13" t="s">
        <v>81</v>
      </c>
      <c r="AW280" s="13" t="s">
        <v>4</v>
      </c>
      <c r="AX280" s="13" t="s">
        <v>77</v>
      </c>
      <c r="AY280" s="242" t="s">
        <v>148</v>
      </c>
    </row>
    <row r="281" s="2" customFormat="1" ht="16.5" customHeight="1">
      <c r="A281" s="38"/>
      <c r="B281" s="39"/>
      <c r="C281" s="212" t="s">
        <v>481</v>
      </c>
      <c r="D281" s="212" t="s">
        <v>151</v>
      </c>
      <c r="E281" s="213" t="s">
        <v>678</v>
      </c>
      <c r="F281" s="214" t="s">
        <v>679</v>
      </c>
      <c r="G281" s="215" t="s">
        <v>154</v>
      </c>
      <c r="H281" s="216">
        <v>1.7</v>
      </c>
      <c r="I281" s="217"/>
      <c r="J281" s="218">
        <f>ROUND(I281*H281,2)</f>
        <v>0</v>
      </c>
      <c r="K281" s="214" t="s">
        <v>155</v>
      </c>
      <c r="L281" s="44"/>
      <c r="M281" s="219" t="s">
        <v>19</v>
      </c>
      <c r="N281" s="220" t="s">
        <v>45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0.035299999999999998</v>
      </c>
      <c r="T281" s="222">
        <f>S281*H281</f>
        <v>0.060009999999999994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235</v>
      </c>
      <c r="AT281" s="223" t="s">
        <v>151</v>
      </c>
      <c r="AU281" s="223" t="s">
        <v>81</v>
      </c>
      <c r="AY281" s="17" t="s">
        <v>148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235</v>
      </c>
      <c r="BM281" s="223" t="s">
        <v>680</v>
      </c>
    </row>
    <row r="282" s="2" customFormat="1">
      <c r="A282" s="38"/>
      <c r="B282" s="39"/>
      <c r="C282" s="40"/>
      <c r="D282" s="225" t="s">
        <v>157</v>
      </c>
      <c r="E282" s="40"/>
      <c r="F282" s="226" t="s">
        <v>679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157</v>
      </c>
      <c r="AU282" s="17" t="s">
        <v>81</v>
      </c>
    </row>
    <row r="283" s="2" customFormat="1">
      <c r="A283" s="38"/>
      <c r="B283" s="39"/>
      <c r="C283" s="40"/>
      <c r="D283" s="230" t="s">
        <v>159</v>
      </c>
      <c r="E283" s="40"/>
      <c r="F283" s="231" t="s">
        <v>681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159</v>
      </c>
      <c r="AU283" s="17" t="s">
        <v>81</v>
      </c>
    </row>
    <row r="284" s="13" customFormat="1">
      <c r="A284" s="13"/>
      <c r="B284" s="232"/>
      <c r="C284" s="233"/>
      <c r="D284" s="225" t="s">
        <v>161</v>
      </c>
      <c r="E284" s="234" t="s">
        <v>19</v>
      </c>
      <c r="F284" s="235" t="s">
        <v>672</v>
      </c>
      <c r="G284" s="233"/>
      <c r="H284" s="236">
        <v>1.7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161</v>
      </c>
      <c r="AU284" s="242" t="s">
        <v>81</v>
      </c>
      <c r="AV284" s="13" t="s">
        <v>81</v>
      </c>
      <c r="AW284" s="13" t="s">
        <v>35</v>
      </c>
      <c r="AX284" s="13" t="s">
        <v>77</v>
      </c>
      <c r="AY284" s="242" t="s">
        <v>148</v>
      </c>
    </row>
    <row r="285" s="2" customFormat="1" ht="16.5" customHeight="1">
      <c r="A285" s="38"/>
      <c r="B285" s="39"/>
      <c r="C285" s="212" t="s">
        <v>487</v>
      </c>
      <c r="D285" s="212" t="s">
        <v>151</v>
      </c>
      <c r="E285" s="213" t="s">
        <v>682</v>
      </c>
      <c r="F285" s="214" t="s">
        <v>683</v>
      </c>
      <c r="G285" s="215" t="s">
        <v>154</v>
      </c>
      <c r="H285" s="216">
        <v>1.7</v>
      </c>
      <c r="I285" s="217"/>
      <c r="J285" s="218">
        <f>ROUND(I285*H285,2)</f>
        <v>0</v>
      </c>
      <c r="K285" s="214" t="s">
        <v>155</v>
      </c>
      <c r="L285" s="44"/>
      <c r="M285" s="219" t="s">
        <v>19</v>
      </c>
      <c r="N285" s="220" t="s">
        <v>45</v>
      </c>
      <c r="O285" s="84"/>
      <c r="P285" s="221">
        <f>O285*H285</f>
        <v>0</v>
      </c>
      <c r="Q285" s="221">
        <v>0.0015</v>
      </c>
      <c r="R285" s="221">
        <f>Q285*H285</f>
        <v>0.0025500000000000002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235</v>
      </c>
      <c r="AT285" s="223" t="s">
        <v>151</v>
      </c>
      <c r="AU285" s="223" t="s">
        <v>81</v>
      </c>
      <c r="AY285" s="17" t="s">
        <v>148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235</v>
      </c>
      <c r="BM285" s="223" t="s">
        <v>684</v>
      </c>
    </row>
    <row r="286" s="2" customFormat="1">
      <c r="A286" s="38"/>
      <c r="B286" s="39"/>
      <c r="C286" s="40"/>
      <c r="D286" s="225" t="s">
        <v>157</v>
      </c>
      <c r="E286" s="40"/>
      <c r="F286" s="226" t="s">
        <v>685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157</v>
      </c>
      <c r="AU286" s="17" t="s">
        <v>81</v>
      </c>
    </row>
    <row r="287" s="2" customFormat="1">
      <c r="A287" s="38"/>
      <c r="B287" s="39"/>
      <c r="C287" s="40"/>
      <c r="D287" s="230" t="s">
        <v>159</v>
      </c>
      <c r="E287" s="40"/>
      <c r="F287" s="231" t="s">
        <v>686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81</v>
      </c>
    </row>
    <row r="288" s="13" customFormat="1">
      <c r="A288" s="13"/>
      <c r="B288" s="232"/>
      <c r="C288" s="233"/>
      <c r="D288" s="225" t="s">
        <v>161</v>
      </c>
      <c r="E288" s="234" t="s">
        <v>19</v>
      </c>
      <c r="F288" s="235" t="s">
        <v>672</v>
      </c>
      <c r="G288" s="233"/>
      <c r="H288" s="236">
        <v>1.7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161</v>
      </c>
      <c r="AU288" s="242" t="s">
        <v>81</v>
      </c>
      <c r="AV288" s="13" t="s">
        <v>81</v>
      </c>
      <c r="AW288" s="13" t="s">
        <v>35</v>
      </c>
      <c r="AX288" s="13" t="s">
        <v>77</v>
      </c>
      <c r="AY288" s="242" t="s">
        <v>148</v>
      </c>
    </row>
    <row r="289" s="2" customFormat="1" ht="16.5" customHeight="1">
      <c r="A289" s="38"/>
      <c r="B289" s="39"/>
      <c r="C289" s="212" t="s">
        <v>493</v>
      </c>
      <c r="D289" s="212" t="s">
        <v>151</v>
      </c>
      <c r="E289" s="213" t="s">
        <v>687</v>
      </c>
      <c r="F289" s="214" t="s">
        <v>688</v>
      </c>
      <c r="G289" s="215" t="s">
        <v>231</v>
      </c>
      <c r="H289" s="216">
        <v>0.049160000000000002</v>
      </c>
      <c r="I289" s="217"/>
      <c r="J289" s="218">
        <f>ROUND(I289*H289,2)</f>
        <v>0</v>
      </c>
      <c r="K289" s="214" t="s">
        <v>155</v>
      </c>
      <c r="L289" s="44"/>
      <c r="M289" s="219" t="s">
        <v>19</v>
      </c>
      <c r="N289" s="220" t="s">
        <v>45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235</v>
      </c>
      <c r="AT289" s="223" t="s">
        <v>151</v>
      </c>
      <c r="AU289" s="223" t="s">
        <v>81</v>
      </c>
      <c r="AY289" s="17" t="s">
        <v>148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235</v>
      </c>
      <c r="BM289" s="223" t="s">
        <v>689</v>
      </c>
    </row>
    <row r="290" s="2" customFormat="1">
      <c r="A290" s="38"/>
      <c r="B290" s="39"/>
      <c r="C290" s="40"/>
      <c r="D290" s="225" t="s">
        <v>157</v>
      </c>
      <c r="E290" s="40"/>
      <c r="F290" s="226" t="s">
        <v>690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157</v>
      </c>
      <c r="AU290" s="17" t="s">
        <v>81</v>
      </c>
    </row>
    <row r="291" s="2" customFormat="1">
      <c r="A291" s="38"/>
      <c r="B291" s="39"/>
      <c r="C291" s="40"/>
      <c r="D291" s="230" t="s">
        <v>159</v>
      </c>
      <c r="E291" s="40"/>
      <c r="F291" s="231" t="s">
        <v>691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81</v>
      </c>
    </row>
    <row r="292" s="2" customFormat="1" ht="16.5" customHeight="1">
      <c r="A292" s="38"/>
      <c r="B292" s="39"/>
      <c r="C292" s="212" t="s">
        <v>500</v>
      </c>
      <c r="D292" s="212" t="s">
        <v>151</v>
      </c>
      <c r="E292" s="213" t="s">
        <v>692</v>
      </c>
      <c r="F292" s="214" t="s">
        <v>693</v>
      </c>
      <c r="G292" s="215" t="s">
        <v>231</v>
      </c>
      <c r="H292" s="216">
        <v>0.049160000000000002</v>
      </c>
      <c r="I292" s="217"/>
      <c r="J292" s="218">
        <f>ROUND(I292*H292,2)</f>
        <v>0</v>
      </c>
      <c r="K292" s="214" t="s">
        <v>155</v>
      </c>
      <c r="L292" s="44"/>
      <c r="M292" s="219" t="s">
        <v>19</v>
      </c>
      <c r="N292" s="220" t="s">
        <v>45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151</v>
      </c>
      <c r="AU292" s="223" t="s">
        <v>81</v>
      </c>
      <c r="AY292" s="17" t="s">
        <v>148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235</v>
      </c>
      <c r="BM292" s="223" t="s">
        <v>694</v>
      </c>
    </row>
    <row r="293" s="2" customFormat="1">
      <c r="A293" s="38"/>
      <c r="B293" s="39"/>
      <c r="C293" s="40"/>
      <c r="D293" s="225" t="s">
        <v>157</v>
      </c>
      <c r="E293" s="40"/>
      <c r="F293" s="226" t="s">
        <v>695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157</v>
      </c>
      <c r="AU293" s="17" t="s">
        <v>81</v>
      </c>
    </row>
    <row r="294" s="2" customFormat="1">
      <c r="A294" s="38"/>
      <c r="B294" s="39"/>
      <c r="C294" s="40"/>
      <c r="D294" s="230" t="s">
        <v>159</v>
      </c>
      <c r="E294" s="40"/>
      <c r="F294" s="231" t="s">
        <v>696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81</v>
      </c>
    </row>
    <row r="295" s="12" customFormat="1" ht="22.8" customHeight="1">
      <c r="A295" s="12"/>
      <c r="B295" s="196"/>
      <c r="C295" s="197"/>
      <c r="D295" s="198" t="s">
        <v>72</v>
      </c>
      <c r="E295" s="210" t="s">
        <v>697</v>
      </c>
      <c r="F295" s="210" t="s">
        <v>698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SUM(P296:P318)</f>
        <v>0</v>
      </c>
      <c r="Q295" s="204"/>
      <c r="R295" s="205">
        <f>SUM(R296:R318)</f>
        <v>0.14679520000000002</v>
      </c>
      <c r="S295" s="204"/>
      <c r="T295" s="206">
        <f>SUM(T296:T318)</f>
        <v>0.074999999999999997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81</v>
      </c>
      <c r="AT295" s="208" t="s">
        <v>72</v>
      </c>
      <c r="AU295" s="208" t="s">
        <v>77</v>
      </c>
      <c r="AY295" s="207" t="s">
        <v>148</v>
      </c>
      <c r="BK295" s="209">
        <f>SUM(BK296:BK318)</f>
        <v>0</v>
      </c>
    </row>
    <row r="296" s="2" customFormat="1" ht="16.5" customHeight="1">
      <c r="A296" s="38"/>
      <c r="B296" s="39"/>
      <c r="C296" s="212" t="s">
        <v>506</v>
      </c>
      <c r="D296" s="212" t="s">
        <v>151</v>
      </c>
      <c r="E296" s="213" t="s">
        <v>699</v>
      </c>
      <c r="F296" s="214" t="s">
        <v>700</v>
      </c>
      <c r="G296" s="215" t="s">
        <v>154</v>
      </c>
      <c r="H296" s="216">
        <v>30</v>
      </c>
      <c r="I296" s="217"/>
      <c r="J296" s="218">
        <f>ROUND(I296*H296,2)</f>
        <v>0</v>
      </c>
      <c r="K296" s="214" t="s">
        <v>155</v>
      </c>
      <c r="L296" s="44"/>
      <c r="M296" s="219" t="s">
        <v>19</v>
      </c>
      <c r="N296" s="220" t="s">
        <v>45</v>
      </c>
      <c r="O296" s="84"/>
      <c r="P296" s="221">
        <f>O296*H296</f>
        <v>0</v>
      </c>
      <c r="Q296" s="221">
        <v>3.0000000000000001E-05</v>
      </c>
      <c r="R296" s="221">
        <f>Q296*H296</f>
        <v>0.00089999999999999998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235</v>
      </c>
      <c r="AT296" s="223" t="s">
        <v>151</v>
      </c>
      <c r="AU296" s="223" t="s">
        <v>81</v>
      </c>
      <c r="AY296" s="17" t="s">
        <v>148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235</v>
      </c>
      <c r="BM296" s="223" t="s">
        <v>701</v>
      </c>
    </row>
    <row r="297" s="2" customFormat="1">
      <c r="A297" s="38"/>
      <c r="B297" s="39"/>
      <c r="C297" s="40"/>
      <c r="D297" s="225" t="s">
        <v>157</v>
      </c>
      <c r="E297" s="40"/>
      <c r="F297" s="226" t="s">
        <v>702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157</v>
      </c>
      <c r="AU297" s="17" t="s">
        <v>81</v>
      </c>
    </row>
    <row r="298" s="2" customFormat="1">
      <c r="A298" s="38"/>
      <c r="B298" s="39"/>
      <c r="C298" s="40"/>
      <c r="D298" s="230" t="s">
        <v>159</v>
      </c>
      <c r="E298" s="40"/>
      <c r="F298" s="231" t="s">
        <v>703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81</v>
      </c>
    </row>
    <row r="299" s="2" customFormat="1" ht="16.5" customHeight="1">
      <c r="A299" s="38"/>
      <c r="B299" s="39"/>
      <c r="C299" s="212" t="s">
        <v>512</v>
      </c>
      <c r="D299" s="212" t="s">
        <v>151</v>
      </c>
      <c r="E299" s="213" t="s">
        <v>704</v>
      </c>
      <c r="F299" s="214" t="s">
        <v>705</v>
      </c>
      <c r="G299" s="215" t="s">
        <v>154</v>
      </c>
      <c r="H299" s="216">
        <v>30</v>
      </c>
      <c r="I299" s="217"/>
      <c r="J299" s="218">
        <f>ROUND(I299*H299,2)</f>
        <v>0</v>
      </c>
      <c r="K299" s="214" t="s">
        <v>155</v>
      </c>
      <c r="L299" s="44"/>
      <c r="M299" s="219" t="s">
        <v>19</v>
      </c>
      <c r="N299" s="220" t="s">
        <v>45</v>
      </c>
      <c r="O299" s="84"/>
      <c r="P299" s="221">
        <f>O299*H299</f>
        <v>0</v>
      </c>
      <c r="Q299" s="221">
        <v>0.0045500000000000002</v>
      </c>
      <c r="R299" s="221">
        <f>Q299*H299</f>
        <v>0.13650000000000001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235</v>
      </c>
      <c r="AT299" s="223" t="s">
        <v>151</v>
      </c>
      <c r="AU299" s="223" t="s">
        <v>81</v>
      </c>
      <c r="AY299" s="17" t="s">
        <v>148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235</v>
      </c>
      <c r="BM299" s="223" t="s">
        <v>706</v>
      </c>
    </row>
    <row r="300" s="2" customFormat="1">
      <c r="A300" s="38"/>
      <c r="B300" s="39"/>
      <c r="C300" s="40"/>
      <c r="D300" s="225" t="s">
        <v>157</v>
      </c>
      <c r="E300" s="40"/>
      <c r="F300" s="226" t="s">
        <v>707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157</v>
      </c>
      <c r="AU300" s="17" t="s">
        <v>81</v>
      </c>
    </row>
    <row r="301" s="2" customFormat="1">
      <c r="A301" s="38"/>
      <c r="B301" s="39"/>
      <c r="C301" s="40"/>
      <c r="D301" s="230" t="s">
        <v>159</v>
      </c>
      <c r="E301" s="40"/>
      <c r="F301" s="231" t="s">
        <v>708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159</v>
      </c>
      <c r="AU301" s="17" t="s">
        <v>81</v>
      </c>
    </row>
    <row r="302" s="2" customFormat="1" ht="16.5" customHeight="1">
      <c r="A302" s="38"/>
      <c r="B302" s="39"/>
      <c r="C302" s="212" t="s">
        <v>518</v>
      </c>
      <c r="D302" s="212" t="s">
        <v>151</v>
      </c>
      <c r="E302" s="213" t="s">
        <v>709</v>
      </c>
      <c r="F302" s="214" t="s">
        <v>710</v>
      </c>
      <c r="G302" s="215" t="s">
        <v>154</v>
      </c>
      <c r="H302" s="216">
        <v>30</v>
      </c>
      <c r="I302" s="217"/>
      <c r="J302" s="218">
        <f>ROUND(I302*H302,2)</f>
        <v>0</v>
      </c>
      <c r="K302" s="214" t="s">
        <v>155</v>
      </c>
      <c r="L302" s="44"/>
      <c r="M302" s="219" t="s">
        <v>19</v>
      </c>
      <c r="N302" s="220" t="s">
        <v>45</v>
      </c>
      <c r="O302" s="84"/>
      <c r="P302" s="221">
        <f>O302*H302</f>
        <v>0</v>
      </c>
      <c r="Q302" s="221">
        <v>0</v>
      </c>
      <c r="R302" s="221">
        <f>Q302*H302</f>
        <v>0</v>
      </c>
      <c r="S302" s="221">
        <v>0.0025000000000000001</v>
      </c>
      <c r="T302" s="222">
        <f>S302*H302</f>
        <v>0.074999999999999997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235</v>
      </c>
      <c r="AT302" s="223" t="s">
        <v>151</v>
      </c>
      <c r="AU302" s="223" t="s">
        <v>81</v>
      </c>
      <c r="AY302" s="17" t="s">
        <v>148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235</v>
      </c>
      <c r="BM302" s="223" t="s">
        <v>711</v>
      </c>
    </row>
    <row r="303" s="2" customFormat="1">
      <c r="A303" s="38"/>
      <c r="B303" s="39"/>
      <c r="C303" s="40"/>
      <c r="D303" s="225" t="s">
        <v>157</v>
      </c>
      <c r="E303" s="40"/>
      <c r="F303" s="226" t="s">
        <v>712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157</v>
      </c>
      <c r="AU303" s="17" t="s">
        <v>81</v>
      </c>
    </row>
    <row r="304" s="2" customFormat="1">
      <c r="A304" s="38"/>
      <c r="B304" s="39"/>
      <c r="C304" s="40"/>
      <c r="D304" s="230" t="s">
        <v>159</v>
      </c>
      <c r="E304" s="40"/>
      <c r="F304" s="231" t="s">
        <v>713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81</v>
      </c>
    </row>
    <row r="305" s="2" customFormat="1" ht="16.5" customHeight="1">
      <c r="A305" s="38"/>
      <c r="B305" s="39"/>
      <c r="C305" s="212" t="s">
        <v>526</v>
      </c>
      <c r="D305" s="212" t="s">
        <v>151</v>
      </c>
      <c r="E305" s="213" t="s">
        <v>714</v>
      </c>
      <c r="F305" s="214" t="s">
        <v>715</v>
      </c>
      <c r="G305" s="215" t="s">
        <v>716</v>
      </c>
      <c r="H305" s="216">
        <v>25.600000000000001</v>
      </c>
      <c r="I305" s="217"/>
      <c r="J305" s="218">
        <f>ROUND(I305*H305,2)</f>
        <v>0</v>
      </c>
      <c r="K305" s="214" t="s">
        <v>155</v>
      </c>
      <c r="L305" s="44"/>
      <c r="M305" s="219" t="s">
        <v>19</v>
      </c>
      <c r="N305" s="220" t="s">
        <v>45</v>
      </c>
      <c r="O305" s="84"/>
      <c r="P305" s="221">
        <f>O305*H305</f>
        <v>0</v>
      </c>
      <c r="Q305" s="221">
        <v>1.0000000000000001E-05</v>
      </c>
      <c r="R305" s="221">
        <f>Q305*H305</f>
        <v>0.00025600000000000004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235</v>
      </c>
      <c r="AT305" s="223" t="s">
        <v>151</v>
      </c>
      <c r="AU305" s="223" t="s">
        <v>81</v>
      </c>
      <c r="AY305" s="17" t="s">
        <v>148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235</v>
      </c>
      <c r="BM305" s="223" t="s">
        <v>717</v>
      </c>
    </row>
    <row r="306" s="2" customFormat="1">
      <c r="A306" s="38"/>
      <c r="B306" s="39"/>
      <c r="C306" s="40"/>
      <c r="D306" s="225" t="s">
        <v>157</v>
      </c>
      <c r="E306" s="40"/>
      <c r="F306" s="226" t="s">
        <v>718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157</v>
      </c>
      <c r="AU306" s="17" t="s">
        <v>81</v>
      </c>
    </row>
    <row r="307" s="2" customFormat="1">
      <c r="A307" s="38"/>
      <c r="B307" s="39"/>
      <c r="C307" s="40"/>
      <c r="D307" s="230" t="s">
        <v>159</v>
      </c>
      <c r="E307" s="40"/>
      <c r="F307" s="231" t="s">
        <v>719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159</v>
      </c>
      <c r="AU307" s="17" t="s">
        <v>81</v>
      </c>
    </row>
    <row r="308" s="13" customFormat="1">
      <c r="A308" s="13"/>
      <c r="B308" s="232"/>
      <c r="C308" s="233"/>
      <c r="D308" s="225" t="s">
        <v>161</v>
      </c>
      <c r="E308" s="234" t="s">
        <v>19</v>
      </c>
      <c r="F308" s="235" t="s">
        <v>720</v>
      </c>
      <c r="G308" s="233"/>
      <c r="H308" s="236">
        <v>25.600000000000001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161</v>
      </c>
      <c r="AU308" s="242" t="s">
        <v>81</v>
      </c>
      <c r="AV308" s="13" t="s">
        <v>81</v>
      </c>
      <c r="AW308" s="13" t="s">
        <v>35</v>
      </c>
      <c r="AX308" s="13" t="s">
        <v>77</v>
      </c>
      <c r="AY308" s="242" t="s">
        <v>148</v>
      </c>
    </row>
    <row r="309" s="2" customFormat="1" ht="16.5" customHeight="1">
      <c r="A309" s="38"/>
      <c r="B309" s="39"/>
      <c r="C309" s="243" t="s">
        <v>534</v>
      </c>
      <c r="D309" s="243" t="s">
        <v>188</v>
      </c>
      <c r="E309" s="244" t="s">
        <v>721</v>
      </c>
      <c r="F309" s="245" t="s">
        <v>722</v>
      </c>
      <c r="G309" s="246" t="s">
        <v>716</v>
      </c>
      <c r="H309" s="247">
        <v>26.111999999999998</v>
      </c>
      <c r="I309" s="248"/>
      <c r="J309" s="249">
        <f>ROUND(I309*H309,2)</f>
        <v>0</v>
      </c>
      <c r="K309" s="245" t="s">
        <v>155</v>
      </c>
      <c r="L309" s="250"/>
      <c r="M309" s="251" t="s">
        <v>19</v>
      </c>
      <c r="N309" s="252" t="s">
        <v>45</v>
      </c>
      <c r="O309" s="84"/>
      <c r="P309" s="221">
        <f>O309*H309</f>
        <v>0</v>
      </c>
      <c r="Q309" s="221">
        <v>0.00035</v>
      </c>
      <c r="R309" s="221">
        <f>Q309*H309</f>
        <v>0.0091392000000000001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337</v>
      </c>
      <c r="AT309" s="223" t="s">
        <v>188</v>
      </c>
      <c r="AU309" s="223" t="s">
        <v>81</v>
      </c>
      <c r="AY309" s="17" t="s">
        <v>148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235</v>
      </c>
      <c r="BM309" s="223" t="s">
        <v>723</v>
      </c>
    </row>
    <row r="310" s="2" customFormat="1">
      <c r="A310" s="38"/>
      <c r="B310" s="39"/>
      <c r="C310" s="40"/>
      <c r="D310" s="225" t="s">
        <v>157</v>
      </c>
      <c r="E310" s="40"/>
      <c r="F310" s="226" t="s">
        <v>722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157</v>
      </c>
      <c r="AU310" s="17" t="s">
        <v>81</v>
      </c>
    </row>
    <row r="311" s="2" customFormat="1">
      <c r="A311" s="38"/>
      <c r="B311" s="39"/>
      <c r="C311" s="40"/>
      <c r="D311" s="230" t="s">
        <v>159</v>
      </c>
      <c r="E311" s="40"/>
      <c r="F311" s="231" t="s">
        <v>724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159</v>
      </c>
      <c r="AU311" s="17" t="s">
        <v>81</v>
      </c>
    </row>
    <row r="312" s="13" customFormat="1">
      <c r="A312" s="13"/>
      <c r="B312" s="232"/>
      <c r="C312" s="233"/>
      <c r="D312" s="225" t="s">
        <v>161</v>
      </c>
      <c r="E312" s="233"/>
      <c r="F312" s="235" t="s">
        <v>725</v>
      </c>
      <c r="G312" s="233"/>
      <c r="H312" s="236">
        <v>26.111999999999998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161</v>
      </c>
      <c r="AU312" s="242" t="s">
        <v>81</v>
      </c>
      <c r="AV312" s="13" t="s">
        <v>81</v>
      </c>
      <c r="AW312" s="13" t="s">
        <v>4</v>
      </c>
      <c r="AX312" s="13" t="s">
        <v>77</v>
      </c>
      <c r="AY312" s="242" t="s">
        <v>148</v>
      </c>
    </row>
    <row r="313" s="2" customFormat="1" ht="16.5" customHeight="1">
      <c r="A313" s="38"/>
      <c r="B313" s="39"/>
      <c r="C313" s="212" t="s">
        <v>543</v>
      </c>
      <c r="D313" s="212" t="s">
        <v>151</v>
      </c>
      <c r="E313" s="213" t="s">
        <v>726</v>
      </c>
      <c r="F313" s="214" t="s">
        <v>727</v>
      </c>
      <c r="G313" s="215" t="s">
        <v>231</v>
      </c>
      <c r="H313" s="216">
        <v>0.14680000000000001</v>
      </c>
      <c r="I313" s="217"/>
      <c r="J313" s="218">
        <f>ROUND(I313*H313,2)</f>
        <v>0</v>
      </c>
      <c r="K313" s="214" t="s">
        <v>155</v>
      </c>
      <c r="L313" s="44"/>
      <c r="M313" s="219" t="s">
        <v>19</v>
      </c>
      <c r="N313" s="220" t="s">
        <v>45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235</v>
      </c>
      <c r="AT313" s="223" t="s">
        <v>151</v>
      </c>
      <c r="AU313" s="223" t="s">
        <v>81</v>
      </c>
      <c r="AY313" s="17" t="s">
        <v>148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235</v>
      </c>
      <c r="BM313" s="223" t="s">
        <v>728</v>
      </c>
    </row>
    <row r="314" s="2" customFormat="1">
      <c r="A314" s="38"/>
      <c r="B314" s="39"/>
      <c r="C314" s="40"/>
      <c r="D314" s="225" t="s">
        <v>157</v>
      </c>
      <c r="E314" s="40"/>
      <c r="F314" s="226" t="s">
        <v>729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157</v>
      </c>
      <c r="AU314" s="17" t="s">
        <v>81</v>
      </c>
    </row>
    <row r="315" s="2" customFormat="1">
      <c r="A315" s="38"/>
      <c r="B315" s="39"/>
      <c r="C315" s="40"/>
      <c r="D315" s="230" t="s">
        <v>159</v>
      </c>
      <c r="E315" s="40"/>
      <c r="F315" s="231" t="s">
        <v>730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159</v>
      </c>
      <c r="AU315" s="17" t="s">
        <v>81</v>
      </c>
    </row>
    <row r="316" s="2" customFormat="1" ht="16.5" customHeight="1">
      <c r="A316" s="38"/>
      <c r="B316" s="39"/>
      <c r="C316" s="212" t="s">
        <v>552</v>
      </c>
      <c r="D316" s="212" t="s">
        <v>151</v>
      </c>
      <c r="E316" s="213" t="s">
        <v>731</v>
      </c>
      <c r="F316" s="214" t="s">
        <v>732</v>
      </c>
      <c r="G316" s="215" t="s">
        <v>231</v>
      </c>
      <c r="H316" s="216">
        <v>0.14680000000000001</v>
      </c>
      <c r="I316" s="217"/>
      <c r="J316" s="218">
        <f>ROUND(I316*H316,2)</f>
        <v>0</v>
      </c>
      <c r="K316" s="214" t="s">
        <v>155</v>
      </c>
      <c r="L316" s="44"/>
      <c r="M316" s="219" t="s">
        <v>19</v>
      </c>
      <c r="N316" s="220" t="s">
        <v>45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235</v>
      </c>
      <c r="AT316" s="223" t="s">
        <v>151</v>
      </c>
      <c r="AU316" s="223" t="s">
        <v>81</v>
      </c>
      <c r="AY316" s="17" t="s">
        <v>148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235</v>
      </c>
      <c r="BM316" s="223" t="s">
        <v>733</v>
      </c>
    </row>
    <row r="317" s="2" customFormat="1">
      <c r="A317" s="38"/>
      <c r="B317" s="39"/>
      <c r="C317" s="40"/>
      <c r="D317" s="225" t="s">
        <v>157</v>
      </c>
      <c r="E317" s="40"/>
      <c r="F317" s="226" t="s">
        <v>734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157</v>
      </c>
      <c r="AU317" s="17" t="s">
        <v>81</v>
      </c>
    </row>
    <row r="318" s="2" customFormat="1">
      <c r="A318" s="38"/>
      <c r="B318" s="39"/>
      <c r="C318" s="40"/>
      <c r="D318" s="230" t="s">
        <v>159</v>
      </c>
      <c r="E318" s="40"/>
      <c r="F318" s="231" t="s">
        <v>735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81</v>
      </c>
    </row>
    <row r="319" s="12" customFormat="1" ht="22.8" customHeight="1">
      <c r="A319" s="12"/>
      <c r="B319" s="196"/>
      <c r="C319" s="197"/>
      <c r="D319" s="198" t="s">
        <v>72</v>
      </c>
      <c r="E319" s="210" t="s">
        <v>441</v>
      </c>
      <c r="F319" s="210" t="s">
        <v>442</v>
      </c>
      <c r="G319" s="197"/>
      <c r="H319" s="197"/>
      <c r="I319" s="200"/>
      <c r="J319" s="211">
        <f>BK319</f>
        <v>0</v>
      </c>
      <c r="K319" s="197"/>
      <c r="L319" s="202"/>
      <c r="M319" s="203"/>
      <c r="N319" s="204"/>
      <c r="O319" s="204"/>
      <c r="P319" s="205">
        <f>SUM(P320:P344)</f>
        <v>0</v>
      </c>
      <c r="Q319" s="204"/>
      <c r="R319" s="205">
        <f>SUM(R320:R344)</f>
        <v>0.90354000000000001</v>
      </c>
      <c r="S319" s="204"/>
      <c r="T319" s="206">
        <f>SUM(T320:T344)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7" t="s">
        <v>81</v>
      </c>
      <c r="AT319" s="208" t="s">
        <v>72</v>
      </c>
      <c r="AU319" s="208" t="s">
        <v>77</v>
      </c>
      <c r="AY319" s="207" t="s">
        <v>148</v>
      </c>
      <c r="BK319" s="209">
        <f>SUM(BK320:BK344)</f>
        <v>0</v>
      </c>
    </row>
    <row r="320" s="2" customFormat="1" ht="16.5" customHeight="1">
      <c r="A320" s="38"/>
      <c r="B320" s="39"/>
      <c r="C320" s="212" t="s">
        <v>736</v>
      </c>
      <c r="D320" s="212" t="s">
        <v>151</v>
      </c>
      <c r="E320" s="213" t="s">
        <v>444</v>
      </c>
      <c r="F320" s="214" t="s">
        <v>445</v>
      </c>
      <c r="G320" s="215" t="s">
        <v>154</v>
      </c>
      <c r="H320" s="216">
        <v>43</v>
      </c>
      <c r="I320" s="217"/>
      <c r="J320" s="218">
        <f>ROUND(I320*H320,2)</f>
        <v>0</v>
      </c>
      <c r="K320" s="214" t="s">
        <v>155</v>
      </c>
      <c r="L320" s="44"/>
      <c r="M320" s="219" t="s">
        <v>19</v>
      </c>
      <c r="N320" s="220" t="s">
        <v>45</v>
      </c>
      <c r="O320" s="84"/>
      <c r="P320" s="221">
        <f>O320*H320</f>
        <v>0</v>
      </c>
      <c r="Q320" s="221">
        <v>0.00029999999999999997</v>
      </c>
      <c r="R320" s="221">
        <f>Q320*H320</f>
        <v>0.012899999999999998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235</v>
      </c>
      <c r="AT320" s="223" t="s">
        <v>151</v>
      </c>
      <c r="AU320" s="223" t="s">
        <v>81</v>
      </c>
      <c r="AY320" s="17" t="s">
        <v>148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235</v>
      </c>
      <c r="BM320" s="223" t="s">
        <v>737</v>
      </c>
    </row>
    <row r="321" s="2" customFormat="1">
      <c r="A321" s="38"/>
      <c r="B321" s="39"/>
      <c r="C321" s="40"/>
      <c r="D321" s="225" t="s">
        <v>157</v>
      </c>
      <c r="E321" s="40"/>
      <c r="F321" s="226" t="s">
        <v>447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157</v>
      </c>
      <c r="AU321" s="17" t="s">
        <v>81</v>
      </c>
    </row>
    <row r="322" s="2" customFormat="1">
      <c r="A322" s="38"/>
      <c r="B322" s="39"/>
      <c r="C322" s="40"/>
      <c r="D322" s="230" t="s">
        <v>159</v>
      </c>
      <c r="E322" s="40"/>
      <c r="F322" s="231" t="s">
        <v>448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81</v>
      </c>
    </row>
    <row r="323" s="13" customFormat="1">
      <c r="A323" s="13"/>
      <c r="B323" s="232"/>
      <c r="C323" s="233"/>
      <c r="D323" s="225" t="s">
        <v>161</v>
      </c>
      <c r="E323" s="234" t="s">
        <v>19</v>
      </c>
      <c r="F323" s="235" t="s">
        <v>395</v>
      </c>
      <c r="G323" s="233"/>
      <c r="H323" s="236">
        <v>43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161</v>
      </c>
      <c r="AU323" s="242" t="s">
        <v>81</v>
      </c>
      <c r="AV323" s="13" t="s">
        <v>81</v>
      </c>
      <c r="AW323" s="13" t="s">
        <v>35</v>
      </c>
      <c r="AX323" s="13" t="s">
        <v>77</v>
      </c>
      <c r="AY323" s="242" t="s">
        <v>148</v>
      </c>
    </row>
    <row r="324" s="2" customFormat="1" ht="16.5" customHeight="1">
      <c r="A324" s="38"/>
      <c r="B324" s="39"/>
      <c r="C324" s="212" t="s">
        <v>738</v>
      </c>
      <c r="D324" s="212" t="s">
        <v>151</v>
      </c>
      <c r="E324" s="213" t="s">
        <v>450</v>
      </c>
      <c r="F324" s="214" t="s">
        <v>451</v>
      </c>
      <c r="G324" s="215" t="s">
        <v>154</v>
      </c>
      <c r="H324" s="216">
        <v>43</v>
      </c>
      <c r="I324" s="217"/>
      <c r="J324" s="218">
        <f>ROUND(I324*H324,2)</f>
        <v>0</v>
      </c>
      <c r="K324" s="214" t="s">
        <v>155</v>
      </c>
      <c r="L324" s="44"/>
      <c r="M324" s="219" t="s">
        <v>19</v>
      </c>
      <c r="N324" s="220" t="s">
        <v>45</v>
      </c>
      <c r="O324" s="84"/>
      <c r="P324" s="221">
        <f>O324*H324</f>
        <v>0</v>
      </c>
      <c r="Q324" s="221">
        <v>0.0015</v>
      </c>
      <c r="R324" s="221">
        <f>Q324*H324</f>
        <v>0.064500000000000002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235</v>
      </c>
      <c r="AT324" s="223" t="s">
        <v>151</v>
      </c>
      <c r="AU324" s="223" t="s">
        <v>81</v>
      </c>
      <c r="AY324" s="17" t="s">
        <v>148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235</v>
      </c>
      <c r="BM324" s="223" t="s">
        <v>739</v>
      </c>
    </row>
    <row r="325" s="2" customFormat="1">
      <c r="A325" s="38"/>
      <c r="B325" s="39"/>
      <c r="C325" s="40"/>
      <c r="D325" s="225" t="s">
        <v>157</v>
      </c>
      <c r="E325" s="40"/>
      <c r="F325" s="226" t="s">
        <v>453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157</v>
      </c>
      <c r="AU325" s="17" t="s">
        <v>81</v>
      </c>
    </row>
    <row r="326" s="2" customFormat="1">
      <c r="A326" s="38"/>
      <c r="B326" s="39"/>
      <c r="C326" s="40"/>
      <c r="D326" s="230" t="s">
        <v>159</v>
      </c>
      <c r="E326" s="40"/>
      <c r="F326" s="231" t="s">
        <v>454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81</v>
      </c>
    </row>
    <row r="327" s="13" customFormat="1">
      <c r="A327" s="13"/>
      <c r="B327" s="232"/>
      <c r="C327" s="233"/>
      <c r="D327" s="225" t="s">
        <v>161</v>
      </c>
      <c r="E327" s="234" t="s">
        <v>19</v>
      </c>
      <c r="F327" s="235" t="s">
        <v>395</v>
      </c>
      <c r="G327" s="233"/>
      <c r="H327" s="236">
        <v>43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161</v>
      </c>
      <c r="AU327" s="242" t="s">
        <v>81</v>
      </c>
      <c r="AV327" s="13" t="s">
        <v>81</v>
      </c>
      <c r="AW327" s="13" t="s">
        <v>35</v>
      </c>
      <c r="AX327" s="13" t="s">
        <v>77</v>
      </c>
      <c r="AY327" s="242" t="s">
        <v>148</v>
      </c>
    </row>
    <row r="328" s="2" customFormat="1" ht="21.75" customHeight="1">
      <c r="A328" s="38"/>
      <c r="B328" s="39"/>
      <c r="C328" s="212" t="s">
        <v>740</v>
      </c>
      <c r="D328" s="212" t="s">
        <v>151</v>
      </c>
      <c r="E328" s="213" t="s">
        <v>456</v>
      </c>
      <c r="F328" s="214" t="s">
        <v>457</v>
      </c>
      <c r="G328" s="215" t="s">
        <v>154</v>
      </c>
      <c r="H328" s="216">
        <v>43</v>
      </c>
      <c r="I328" s="217"/>
      <c r="J328" s="218">
        <f>ROUND(I328*H328,2)</f>
        <v>0</v>
      </c>
      <c r="K328" s="214" t="s">
        <v>155</v>
      </c>
      <c r="L328" s="44"/>
      <c r="M328" s="219" t="s">
        <v>19</v>
      </c>
      <c r="N328" s="220" t="s">
        <v>45</v>
      </c>
      <c r="O328" s="84"/>
      <c r="P328" s="221">
        <f>O328*H328</f>
        <v>0</v>
      </c>
      <c r="Q328" s="221">
        <v>0.0060000000000000001</v>
      </c>
      <c r="R328" s="221">
        <f>Q328*H328</f>
        <v>0.25800000000000001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235</v>
      </c>
      <c r="AT328" s="223" t="s">
        <v>151</v>
      </c>
      <c r="AU328" s="223" t="s">
        <v>81</v>
      </c>
      <c r="AY328" s="17" t="s">
        <v>148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235</v>
      </c>
      <c r="BM328" s="223" t="s">
        <v>741</v>
      </c>
    </row>
    <row r="329" s="2" customFormat="1">
      <c r="A329" s="38"/>
      <c r="B329" s="39"/>
      <c r="C329" s="40"/>
      <c r="D329" s="225" t="s">
        <v>157</v>
      </c>
      <c r="E329" s="40"/>
      <c r="F329" s="226" t="s">
        <v>459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157</v>
      </c>
      <c r="AU329" s="17" t="s">
        <v>81</v>
      </c>
    </row>
    <row r="330" s="2" customFormat="1">
      <c r="A330" s="38"/>
      <c r="B330" s="39"/>
      <c r="C330" s="40"/>
      <c r="D330" s="230" t="s">
        <v>159</v>
      </c>
      <c r="E330" s="40"/>
      <c r="F330" s="231" t="s">
        <v>460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159</v>
      </c>
      <c r="AU330" s="17" t="s">
        <v>81</v>
      </c>
    </row>
    <row r="331" s="13" customFormat="1">
      <c r="A331" s="13"/>
      <c r="B331" s="232"/>
      <c r="C331" s="233"/>
      <c r="D331" s="225" t="s">
        <v>161</v>
      </c>
      <c r="E331" s="234" t="s">
        <v>19</v>
      </c>
      <c r="F331" s="235" t="s">
        <v>395</v>
      </c>
      <c r="G331" s="233"/>
      <c r="H331" s="236">
        <v>43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161</v>
      </c>
      <c r="AU331" s="242" t="s">
        <v>81</v>
      </c>
      <c r="AV331" s="13" t="s">
        <v>81</v>
      </c>
      <c r="AW331" s="13" t="s">
        <v>35</v>
      </c>
      <c r="AX331" s="13" t="s">
        <v>77</v>
      </c>
      <c r="AY331" s="242" t="s">
        <v>148</v>
      </c>
    </row>
    <row r="332" s="2" customFormat="1" ht="16.5" customHeight="1">
      <c r="A332" s="38"/>
      <c r="B332" s="39"/>
      <c r="C332" s="243" t="s">
        <v>742</v>
      </c>
      <c r="D332" s="243" t="s">
        <v>188</v>
      </c>
      <c r="E332" s="244" t="s">
        <v>462</v>
      </c>
      <c r="F332" s="245" t="s">
        <v>463</v>
      </c>
      <c r="G332" s="246" t="s">
        <v>154</v>
      </c>
      <c r="H332" s="247">
        <v>47.299999999999997</v>
      </c>
      <c r="I332" s="248"/>
      <c r="J332" s="249">
        <f>ROUND(I332*H332,2)</f>
        <v>0</v>
      </c>
      <c r="K332" s="245" t="s">
        <v>155</v>
      </c>
      <c r="L332" s="250"/>
      <c r="M332" s="251" t="s">
        <v>19</v>
      </c>
      <c r="N332" s="252" t="s">
        <v>45</v>
      </c>
      <c r="O332" s="84"/>
      <c r="P332" s="221">
        <f>O332*H332</f>
        <v>0</v>
      </c>
      <c r="Q332" s="221">
        <v>0.0118</v>
      </c>
      <c r="R332" s="221">
        <f>Q332*H332</f>
        <v>0.55813999999999997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337</v>
      </c>
      <c r="AT332" s="223" t="s">
        <v>188</v>
      </c>
      <c r="AU332" s="223" t="s">
        <v>81</v>
      </c>
      <c r="AY332" s="17" t="s">
        <v>148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235</v>
      </c>
      <c r="BM332" s="223" t="s">
        <v>743</v>
      </c>
    </row>
    <row r="333" s="2" customFormat="1">
      <c r="A333" s="38"/>
      <c r="B333" s="39"/>
      <c r="C333" s="40"/>
      <c r="D333" s="225" t="s">
        <v>157</v>
      </c>
      <c r="E333" s="40"/>
      <c r="F333" s="226" t="s">
        <v>463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157</v>
      </c>
      <c r="AU333" s="17" t="s">
        <v>81</v>
      </c>
    </row>
    <row r="334" s="2" customFormat="1">
      <c r="A334" s="38"/>
      <c r="B334" s="39"/>
      <c r="C334" s="40"/>
      <c r="D334" s="230" t="s">
        <v>159</v>
      </c>
      <c r="E334" s="40"/>
      <c r="F334" s="231" t="s">
        <v>465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159</v>
      </c>
      <c r="AU334" s="17" t="s">
        <v>81</v>
      </c>
    </row>
    <row r="335" s="13" customFormat="1">
      <c r="A335" s="13"/>
      <c r="B335" s="232"/>
      <c r="C335" s="233"/>
      <c r="D335" s="225" t="s">
        <v>161</v>
      </c>
      <c r="E335" s="233"/>
      <c r="F335" s="235" t="s">
        <v>744</v>
      </c>
      <c r="G335" s="233"/>
      <c r="H335" s="236">
        <v>47.299999999999997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161</v>
      </c>
      <c r="AU335" s="242" t="s">
        <v>81</v>
      </c>
      <c r="AV335" s="13" t="s">
        <v>81</v>
      </c>
      <c r="AW335" s="13" t="s">
        <v>4</v>
      </c>
      <c r="AX335" s="13" t="s">
        <v>77</v>
      </c>
      <c r="AY335" s="242" t="s">
        <v>148</v>
      </c>
    </row>
    <row r="336" s="2" customFormat="1" ht="16.5" customHeight="1">
      <c r="A336" s="38"/>
      <c r="B336" s="39"/>
      <c r="C336" s="212" t="s">
        <v>745</v>
      </c>
      <c r="D336" s="212" t="s">
        <v>151</v>
      </c>
      <c r="E336" s="213" t="s">
        <v>746</v>
      </c>
      <c r="F336" s="214" t="s">
        <v>747</v>
      </c>
      <c r="G336" s="215" t="s">
        <v>716</v>
      </c>
      <c r="H336" s="216">
        <v>20</v>
      </c>
      <c r="I336" s="217"/>
      <c r="J336" s="218">
        <f>ROUND(I336*H336,2)</f>
        <v>0</v>
      </c>
      <c r="K336" s="214" t="s">
        <v>155</v>
      </c>
      <c r="L336" s="44"/>
      <c r="M336" s="219" t="s">
        <v>19</v>
      </c>
      <c r="N336" s="220" t="s">
        <v>45</v>
      </c>
      <c r="O336" s="84"/>
      <c r="P336" s="221">
        <f>O336*H336</f>
        <v>0</v>
      </c>
      <c r="Q336" s="221">
        <v>0.00050000000000000001</v>
      </c>
      <c r="R336" s="221">
        <f>Q336*H336</f>
        <v>0.01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151</v>
      </c>
      <c r="AU336" s="223" t="s">
        <v>81</v>
      </c>
      <c r="AY336" s="17" t="s">
        <v>148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235</v>
      </c>
      <c r="BM336" s="223" t="s">
        <v>748</v>
      </c>
    </row>
    <row r="337" s="2" customFormat="1">
      <c r="A337" s="38"/>
      <c r="B337" s="39"/>
      <c r="C337" s="40"/>
      <c r="D337" s="225" t="s">
        <v>157</v>
      </c>
      <c r="E337" s="40"/>
      <c r="F337" s="226" t="s">
        <v>749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157</v>
      </c>
      <c r="AU337" s="17" t="s">
        <v>81</v>
      </c>
    </row>
    <row r="338" s="2" customFormat="1">
      <c r="A338" s="38"/>
      <c r="B338" s="39"/>
      <c r="C338" s="40"/>
      <c r="D338" s="230" t="s">
        <v>159</v>
      </c>
      <c r="E338" s="40"/>
      <c r="F338" s="231" t="s">
        <v>750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159</v>
      </c>
      <c r="AU338" s="17" t="s">
        <v>81</v>
      </c>
    </row>
    <row r="339" s="2" customFormat="1" ht="16.5" customHeight="1">
      <c r="A339" s="38"/>
      <c r="B339" s="39"/>
      <c r="C339" s="212" t="s">
        <v>751</v>
      </c>
      <c r="D339" s="212" t="s">
        <v>151</v>
      </c>
      <c r="E339" s="213" t="s">
        <v>468</v>
      </c>
      <c r="F339" s="214" t="s">
        <v>469</v>
      </c>
      <c r="G339" s="215" t="s">
        <v>231</v>
      </c>
      <c r="H339" s="216">
        <v>0.90354000000000001</v>
      </c>
      <c r="I339" s="217"/>
      <c r="J339" s="218">
        <f>ROUND(I339*H339,2)</f>
        <v>0</v>
      </c>
      <c r="K339" s="214" t="s">
        <v>155</v>
      </c>
      <c r="L339" s="44"/>
      <c r="M339" s="219" t="s">
        <v>19</v>
      </c>
      <c r="N339" s="220" t="s">
        <v>45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235</v>
      </c>
      <c r="AT339" s="223" t="s">
        <v>151</v>
      </c>
      <c r="AU339" s="223" t="s">
        <v>81</v>
      </c>
      <c r="AY339" s="17" t="s">
        <v>148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235</v>
      </c>
      <c r="BM339" s="223" t="s">
        <v>752</v>
      </c>
    </row>
    <row r="340" s="2" customFormat="1">
      <c r="A340" s="38"/>
      <c r="B340" s="39"/>
      <c r="C340" s="40"/>
      <c r="D340" s="225" t="s">
        <v>157</v>
      </c>
      <c r="E340" s="40"/>
      <c r="F340" s="226" t="s">
        <v>471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157</v>
      </c>
      <c r="AU340" s="17" t="s">
        <v>81</v>
      </c>
    </row>
    <row r="341" s="2" customFormat="1">
      <c r="A341" s="38"/>
      <c r="B341" s="39"/>
      <c r="C341" s="40"/>
      <c r="D341" s="230" t="s">
        <v>159</v>
      </c>
      <c r="E341" s="40"/>
      <c r="F341" s="231" t="s">
        <v>472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81</v>
      </c>
    </row>
    <row r="342" s="2" customFormat="1" ht="16.5" customHeight="1">
      <c r="A342" s="38"/>
      <c r="B342" s="39"/>
      <c r="C342" s="212" t="s">
        <v>753</v>
      </c>
      <c r="D342" s="212" t="s">
        <v>151</v>
      </c>
      <c r="E342" s="213" t="s">
        <v>474</v>
      </c>
      <c r="F342" s="214" t="s">
        <v>475</v>
      </c>
      <c r="G342" s="215" t="s">
        <v>231</v>
      </c>
      <c r="H342" s="216">
        <v>0.90354000000000001</v>
      </c>
      <c r="I342" s="217"/>
      <c r="J342" s="218">
        <f>ROUND(I342*H342,2)</f>
        <v>0</v>
      </c>
      <c r="K342" s="214" t="s">
        <v>155</v>
      </c>
      <c r="L342" s="44"/>
      <c r="M342" s="219" t="s">
        <v>19</v>
      </c>
      <c r="N342" s="220" t="s">
        <v>45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235</v>
      </c>
      <c r="AT342" s="223" t="s">
        <v>151</v>
      </c>
      <c r="AU342" s="223" t="s">
        <v>81</v>
      </c>
      <c r="AY342" s="17" t="s">
        <v>148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235</v>
      </c>
      <c r="BM342" s="223" t="s">
        <v>754</v>
      </c>
    </row>
    <row r="343" s="2" customFormat="1">
      <c r="A343" s="38"/>
      <c r="B343" s="39"/>
      <c r="C343" s="40"/>
      <c r="D343" s="225" t="s">
        <v>157</v>
      </c>
      <c r="E343" s="40"/>
      <c r="F343" s="226" t="s">
        <v>477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157</v>
      </c>
      <c r="AU343" s="17" t="s">
        <v>81</v>
      </c>
    </row>
    <row r="344" s="2" customFormat="1">
      <c r="A344" s="38"/>
      <c r="B344" s="39"/>
      <c r="C344" s="40"/>
      <c r="D344" s="230" t="s">
        <v>159</v>
      </c>
      <c r="E344" s="40"/>
      <c r="F344" s="231" t="s">
        <v>478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81</v>
      </c>
    </row>
    <row r="345" s="12" customFormat="1" ht="22.8" customHeight="1">
      <c r="A345" s="12"/>
      <c r="B345" s="196"/>
      <c r="C345" s="197"/>
      <c r="D345" s="198" t="s">
        <v>72</v>
      </c>
      <c r="E345" s="210" t="s">
        <v>479</v>
      </c>
      <c r="F345" s="210" t="s">
        <v>480</v>
      </c>
      <c r="G345" s="197"/>
      <c r="H345" s="197"/>
      <c r="I345" s="200"/>
      <c r="J345" s="211">
        <f>BK345</f>
        <v>0</v>
      </c>
      <c r="K345" s="197"/>
      <c r="L345" s="202"/>
      <c r="M345" s="203"/>
      <c r="N345" s="204"/>
      <c r="O345" s="204"/>
      <c r="P345" s="205">
        <f>SUM(P346:P349)</f>
        <v>0</v>
      </c>
      <c r="Q345" s="204"/>
      <c r="R345" s="205">
        <f>SUM(R346:R349)</f>
        <v>0.0097999999999999997</v>
      </c>
      <c r="S345" s="204"/>
      <c r="T345" s="206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7" t="s">
        <v>81</v>
      </c>
      <c r="AT345" s="208" t="s">
        <v>72</v>
      </c>
      <c r="AU345" s="208" t="s">
        <v>77</v>
      </c>
      <c r="AY345" s="207" t="s">
        <v>148</v>
      </c>
      <c r="BK345" s="209">
        <f>SUM(BK346:BK349)</f>
        <v>0</v>
      </c>
    </row>
    <row r="346" s="2" customFormat="1" ht="16.5" customHeight="1">
      <c r="A346" s="38"/>
      <c r="B346" s="39"/>
      <c r="C346" s="212" t="s">
        <v>755</v>
      </c>
      <c r="D346" s="212" t="s">
        <v>151</v>
      </c>
      <c r="E346" s="213" t="s">
        <v>482</v>
      </c>
      <c r="F346" s="214" t="s">
        <v>483</v>
      </c>
      <c r="G346" s="215" t="s">
        <v>484</v>
      </c>
      <c r="H346" s="216">
        <v>40</v>
      </c>
      <c r="I346" s="217"/>
      <c r="J346" s="218">
        <f>ROUND(I346*H346,2)</f>
        <v>0</v>
      </c>
      <c r="K346" s="214" t="s">
        <v>19</v>
      </c>
      <c r="L346" s="44"/>
      <c r="M346" s="219" t="s">
        <v>19</v>
      </c>
      <c r="N346" s="220" t="s">
        <v>45</v>
      </c>
      <c r="O346" s="84"/>
      <c r="P346" s="221">
        <f>O346*H346</f>
        <v>0</v>
      </c>
      <c r="Q346" s="221">
        <v>0.00013999999999999999</v>
      </c>
      <c r="R346" s="221">
        <f>Q346*H346</f>
        <v>0.0055999999999999991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235</v>
      </c>
      <c r="AT346" s="223" t="s">
        <v>151</v>
      </c>
      <c r="AU346" s="223" t="s">
        <v>81</v>
      </c>
      <c r="AY346" s="17" t="s">
        <v>148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235</v>
      </c>
      <c r="BM346" s="223" t="s">
        <v>756</v>
      </c>
    </row>
    <row r="347" s="2" customFormat="1">
      <c r="A347" s="38"/>
      <c r="B347" s="39"/>
      <c r="C347" s="40"/>
      <c r="D347" s="225" t="s">
        <v>157</v>
      </c>
      <c r="E347" s="40"/>
      <c r="F347" s="226" t="s">
        <v>486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157</v>
      </c>
      <c r="AU347" s="17" t="s">
        <v>81</v>
      </c>
    </row>
    <row r="348" s="2" customFormat="1" ht="16.5" customHeight="1">
      <c r="A348" s="38"/>
      <c r="B348" s="39"/>
      <c r="C348" s="212" t="s">
        <v>757</v>
      </c>
      <c r="D348" s="212" t="s">
        <v>151</v>
      </c>
      <c r="E348" s="213" t="s">
        <v>488</v>
      </c>
      <c r="F348" s="214" t="s">
        <v>489</v>
      </c>
      <c r="G348" s="215" t="s">
        <v>484</v>
      </c>
      <c r="H348" s="216">
        <v>30</v>
      </c>
      <c r="I348" s="217"/>
      <c r="J348" s="218">
        <f>ROUND(I348*H348,2)</f>
        <v>0</v>
      </c>
      <c r="K348" s="214" t="s">
        <v>19</v>
      </c>
      <c r="L348" s="44"/>
      <c r="M348" s="219" t="s">
        <v>19</v>
      </c>
      <c r="N348" s="220" t="s">
        <v>45</v>
      </c>
      <c r="O348" s="84"/>
      <c r="P348" s="221">
        <f>O348*H348</f>
        <v>0</v>
      </c>
      <c r="Q348" s="221">
        <v>0.00013999999999999999</v>
      </c>
      <c r="R348" s="221">
        <f>Q348*H348</f>
        <v>0.0041999999999999997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235</v>
      </c>
      <c r="AT348" s="223" t="s">
        <v>151</v>
      </c>
      <c r="AU348" s="223" t="s">
        <v>81</v>
      </c>
      <c r="AY348" s="17" t="s">
        <v>148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235</v>
      </c>
      <c r="BM348" s="223" t="s">
        <v>758</v>
      </c>
    </row>
    <row r="349" s="2" customFormat="1">
      <c r="A349" s="38"/>
      <c r="B349" s="39"/>
      <c r="C349" s="40"/>
      <c r="D349" s="225" t="s">
        <v>157</v>
      </c>
      <c r="E349" s="40"/>
      <c r="F349" s="226" t="s">
        <v>486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157</v>
      </c>
      <c r="AU349" s="17" t="s">
        <v>81</v>
      </c>
    </row>
    <row r="350" s="12" customFormat="1" ht="22.8" customHeight="1">
      <c r="A350" s="12"/>
      <c r="B350" s="196"/>
      <c r="C350" s="197"/>
      <c r="D350" s="198" t="s">
        <v>72</v>
      </c>
      <c r="E350" s="210" t="s">
        <v>491</v>
      </c>
      <c r="F350" s="210" t="s">
        <v>492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SUM(P351:P379)</f>
        <v>0</v>
      </c>
      <c r="Q350" s="204"/>
      <c r="R350" s="205">
        <f>SUM(R351:R379)</f>
        <v>1.8227888000000001</v>
      </c>
      <c r="S350" s="204"/>
      <c r="T350" s="206">
        <f>SUM(T351:T379)</f>
        <v>0.049561560000000004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81</v>
      </c>
      <c r="AT350" s="208" t="s">
        <v>72</v>
      </c>
      <c r="AU350" s="208" t="s">
        <v>77</v>
      </c>
      <c r="AY350" s="207" t="s">
        <v>148</v>
      </c>
      <c r="BK350" s="209">
        <f>SUM(BK351:BK379)</f>
        <v>0</v>
      </c>
    </row>
    <row r="351" s="2" customFormat="1" ht="16.5" customHeight="1">
      <c r="A351" s="38"/>
      <c r="B351" s="39"/>
      <c r="C351" s="212" t="s">
        <v>759</v>
      </c>
      <c r="D351" s="212" t="s">
        <v>151</v>
      </c>
      <c r="E351" s="213" t="s">
        <v>494</v>
      </c>
      <c r="F351" s="214" t="s">
        <v>495</v>
      </c>
      <c r="G351" s="215" t="s">
        <v>154</v>
      </c>
      <c r="H351" s="216">
        <v>159.87600000000001</v>
      </c>
      <c r="I351" s="217"/>
      <c r="J351" s="218">
        <f>ROUND(I351*H351,2)</f>
        <v>0</v>
      </c>
      <c r="K351" s="214" t="s">
        <v>155</v>
      </c>
      <c r="L351" s="44"/>
      <c r="M351" s="219" t="s">
        <v>19</v>
      </c>
      <c r="N351" s="220" t="s">
        <v>45</v>
      </c>
      <c r="O351" s="84"/>
      <c r="P351" s="221">
        <f>O351*H351</f>
        <v>0</v>
      </c>
      <c r="Q351" s="221">
        <v>0.001</v>
      </c>
      <c r="R351" s="221">
        <f>Q351*H351</f>
        <v>0.15987600000000002</v>
      </c>
      <c r="S351" s="221">
        <v>0.00031</v>
      </c>
      <c r="T351" s="222">
        <f>S351*H351</f>
        <v>0.049561560000000004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235</v>
      </c>
      <c r="AT351" s="223" t="s">
        <v>151</v>
      </c>
      <c r="AU351" s="223" t="s">
        <v>81</v>
      </c>
      <c r="AY351" s="17" t="s">
        <v>148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235</v>
      </c>
      <c r="BM351" s="223" t="s">
        <v>760</v>
      </c>
    </row>
    <row r="352" s="2" customFormat="1">
      <c r="A352" s="38"/>
      <c r="B352" s="39"/>
      <c r="C352" s="40"/>
      <c r="D352" s="225" t="s">
        <v>157</v>
      </c>
      <c r="E352" s="40"/>
      <c r="F352" s="226" t="s">
        <v>497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157</v>
      </c>
      <c r="AU352" s="17" t="s">
        <v>81</v>
      </c>
    </row>
    <row r="353" s="2" customFormat="1">
      <c r="A353" s="38"/>
      <c r="B353" s="39"/>
      <c r="C353" s="40"/>
      <c r="D353" s="230" t="s">
        <v>159</v>
      </c>
      <c r="E353" s="40"/>
      <c r="F353" s="231" t="s">
        <v>498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81</v>
      </c>
    </row>
    <row r="354" s="13" customFormat="1">
      <c r="A354" s="13"/>
      <c r="B354" s="232"/>
      <c r="C354" s="233"/>
      <c r="D354" s="225" t="s">
        <v>161</v>
      </c>
      <c r="E354" s="234" t="s">
        <v>19</v>
      </c>
      <c r="F354" s="235" t="s">
        <v>499</v>
      </c>
      <c r="G354" s="233"/>
      <c r="H354" s="236">
        <v>159.87600000000001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161</v>
      </c>
      <c r="AU354" s="242" t="s">
        <v>81</v>
      </c>
      <c r="AV354" s="13" t="s">
        <v>81</v>
      </c>
      <c r="AW354" s="13" t="s">
        <v>35</v>
      </c>
      <c r="AX354" s="13" t="s">
        <v>77</v>
      </c>
      <c r="AY354" s="242" t="s">
        <v>148</v>
      </c>
    </row>
    <row r="355" s="2" customFormat="1" ht="21.75" customHeight="1">
      <c r="A355" s="38"/>
      <c r="B355" s="39"/>
      <c r="C355" s="212" t="s">
        <v>761</v>
      </c>
      <c r="D355" s="212" t="s">
        <v>151</v>
      </c>
      <c r="E355" s="213" t="s">
        <v>501</v>
      </c>
      <c r="F355" s="214" t="s">
        <v>502</v>
      </c>
      <c r="G355" s="215" t="s">
        <v>183</v>
      </c>
      <c r="H355" s="216">
        <v>2</v>
      </c>
      <c r="I355" s="217"/>
      <c r="J355" s="218">
        <f>ROUND(I355*H355,2)</f>
        <v>0</v>
      </c>
      <c r="K355" s="214" t="s">
        <v>155</v>
      </c>
      <c r="L355" s="44"/>
      <c r="M355" s="219" t="s">
        <v>19</v>
      </c>
      <c r="N355" s="220" t="s">
        <v>45</v>
      </c>
      <c r="O355" s="84"/>
      <c r="P355" s="221">
        <f>O355*H355</f>
        <v>0</v>
      </c>
      <c r="Q355" s="221">
        <v>0.00048000000000000001</v>
      </c>
      <c r="R355" s="221">
        <f>Q355*H355</f>
        <v>0.00096000000000000002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235</v>
      </c>
      <c r="AT355" s="223" t="s">
        <v>151</v>
      </c>
      <c r="AU355" s="223" t="s">
        <v>81</v>
      </c>
      <c r="AY355" s="17" t="s">
        <v>148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235</v>
      </c>
      <c r="BM355" s="223" t="s">
        <v>762</v>
      </c>
    </row>
    <row r="356" s="2" customFormat="1">
      <c r="A356" s="38"/>
      <c r="B356" s="39"/>
      <c r="C356" s="40"/>
      <c r="D356" s="225" t="s">
        <v>157</v>
      </c>
      <c r="E356" s="40"/>
      <c r="F356" s="226" t="s">
        <v>504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157</v>
      </c>
      <c r="AU356" s="17" t="s">
        <v>81</v>
      </c>
    </row>
    <row r="357" s="2" customFormat="1">
      <c r="A357" s="38"/>
      <c r="B357" s="39"/>
      <c r="C357" s="40"/>
      <c r="D357" s="230" t="s">
        <v>159</v>
      </c>
      <c r="E357" s="40"/>
      <c r="F357" s="231" t="s">
        <v>505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81</v>
      </c>
    </row>
    <row r="358" s="2" customFormat="1" ht="21.75" customHeight="1">
      <c r="A358" s="38"/>
      <c r="B358" s="39"/>
      <c r="C358" s="212" t="s">
        <v>763</v>
      </c>
      <c r="D358" s="212" t="s">
        <v>151</v>
      </c>
      <c r="E358" s="213" t="s">
        <v>507</v>
      </c>
      <c r="F358" s="214" t="s">
        <v>508</v>
      </c>
      <c r="G358" s="215" t="s">
        <v>183</v>
      </c>
      <c r="H358" s="216">
        <v>10</v>
      </c>
      <c r="I358" s="217"/>
      <c r="J358" s="218">
        <f>ROUND(I358*H358,2)</f>
        <v>0</v>
      </c>
      <c r="K358" s="214" t="s">
        <v>155</v>
      </c>
      <c r="L358" s="44"/>
      <c r="M358" s="219" t="s">
        <v>19</v>
      </c>
      <c r="N358" s="220" t="s">
        <v>45</v>
      </c>
      <c r="O358" s="84"/>
      <c r="P358" s="221">
        <f>O358*H358</f>
        <v>0</v>
      </c>
      <c r="Q358" s="221">
        <v>0.0023999999999999998</v>
      </c>
      <c r="R358" s="221">
        <f>Q358*H358</f>
        <v>0.023999999999999997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235</v>
      </c>
      <c r="AT358" s="223" t="s">
        <v>151</v>
      </c>
      <c r="AU358" s="223" t="s">
        <v>81</v>
      </c>
      <c r="AY358" s="17" t="s">
        <v>148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235</v>
      </c>
      <c r="BM358" s="223" t="s">
        <v>764</v>
      </c>
    </row>
    <row r="359" s="2" customFormat="1">
      <c r="A359" s="38"/>
      <c r="B359" s="39"/>
      <c r="C359" s="40"/>
      <c r="D359" s="225" t="s">
        <v>157</v>
      </c>
      <c r="E359" s="40"/>
      <c r="F359" s="226" t="s">
        <v>510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157</v>
      </c>
      <c r="AU359" s="17" t="s">
        <v>81</v>
      </c>
    </row>
    <row r="360" s="2" customFormat="1">
      <c r="A360" s="38"/>
      <c r="B360" s="39"/>
      <c r="C360" s="40"/>
      <c r="D360" s="230" t="s">
        <v>159</v>
      </c>
      <c r="E360" s="40"/>
      <c r="F360" s="231" t="s">
        <v>511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81</v>
      </c>
    </row>
    <row r="361" s="2" customFormat="1" ht="21.75" customHeight="1">
      <c r="A361" s="38"/>
      <c r="B361" s="39"/>
      <c r="C361" s="212" t="s">
        <v>765</v>
      </c>
      <c r="D361" s="212" t="s">
        <v>151</v>
      </c>
      <c r="E361" s="213" t="s">
        <v>513</v>
      </c>
      <c r="F361" s="214" t="s">
        <v>514</v>
      </c>
      <c r="G361" s="215" t="s">
        <v>183</v>
      </c>
      <c r="H361" s="216">
        <v>10</v>
      </c>
      <c r="I361" s="217"/>
      <c r="J361" s="218">
        <f>ROUND(I361*H361,2)</f>
        <v>0</v>
      </c>
      <c r="K361" s="214" t="s">
        <v>155</v>
      </c>
      <c r="L361" s="44"/>
      <c r="M361" s="219" t="s">
        <v>19</v>
      </c>
      <c r="N361" s="220" t="s">
        <v>45</v>
      </c>
      <c r="O361" s="84"/>
      <c r="P361" s="221">
        <f>O361*H361</f>
        <v>0</v>
      </c>
      <c r="Q361" s="221">
        <v>0.0047999999999999996</v>
      </c>
      <c r="R361" s="221">
        <f>Q361*H361</f>
        <v>0.047999999999999994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235</v>
      </c>
      <c r="AT361" s="223" t="s">
        <v>151</v>
      </c>
      <c r="AU361" s="223" t="s">
        <v>81</v>
      </c>
      <c r="AY361" s="17" t="s">
        <v>148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235</v>
      </c>
      <c r="BM361" s="223" t="s">
        <v>766</v>
      </c>
    </row>
    <row r="362" s="2" customFormat="1">
      <c r="A362" s="38"/>
      <c r="B362" s="39"/>
      <c r="C362" s="40"/>
      <c r="D362" s="225" t="s">
        <v>157</v>
      </c>
      <c r="E362" s="40"/>
      <c r="F362" s="226" t="s">
        <v>516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157</v>
      </c>
      <c r="AU362" s="17" t="s">
        <v>81</v>
      </c>
    </row>
    <row r="363" s="2" customFormat="1">
      <c r="A363" s="38"/>
      <c r="B363" s="39"/>
      <c r="C363" s="40"/>
      <c r="D363" s="230" t="s">
        <v>159</v>
      </c>
      <c r="E363" s="40"/>
      <c r="F363" s="231" t="s">
        <v>517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81</v>
      </c>
    </row>
    <row r="364" s="2" customFormat="1" ht="21.75" customHeight="1">
      <c r="A364" s="38"/>
      <c r="B364" s="39"/>
      <c r="C364" s="212" t="s">
        <v>767</v>
      </c>
      <c r="D364" s="212" t="s">
        <v>151</v>
      </c>
      <c r="E364" s="213" t="s">
        <v>519</v>
      </c>
      <c r="F364" s="214" t="s">
        <v>520</v>
      </c>
      <c r="G364" s="215" t="s">
        <v>154</v>
      </c>
      <c r="H364" s="216">
        <v>3197.52</v>
      </c>
      <c r="I364" s="217"/>
      <c r="J364" s="218">
        <f>ROUND(I364*H364,2)</f>
        <v>0</v>
      </c>
      <c r="K364" s="214" t="s">
        <v>155</v>
      </c>
      <c r="L364" s="44"/>
      <c r="M364" s="219" t="s">
        <v>19</v>
      </c>
      <c r="N364" s="220" t="s">
        <v>45</v>
      </c>
      <c r="O364" s="84"/>
      <c r="P364" s="221">
        <f>O364*H364</f>
        <v>0</v>
      </c>
      <c r="Q364" s="221">
        <v>0.00020000000000000001</v>
      </c>
      <c r="R364" s="221">
        <f>Q364*H364</f>
        <v>0.63950400000000007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235</v>
      </c>
      <c r="AT364" s="223" t="s">
        <v>151</v>
      </c>
      <c r="AU364" s="223" t="s">
        <v>81</v>
      </c>
      <c r="AY364" s="17" t="s">
        <v>148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235</v>
      </c>
      <c r="BM364" s="223" t="s">
        <v>768</v>
      </c>
    </row>
    <row r="365" s="2" customFormat="1">
      <c r="A365" s="38"/>
      <c r="B365" s="39"/>
      <c r="C365" s="40"/>
      <c r="D365" s="225" t="s">
        <v>157</v>
      </c>
      <c r="E365" s="40"/>
      <c r="F365" s="226" t="s">
        <v>522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157</v>
      </c>
      <c r="AU365" s="17" t="s">
        <v>81</v>
      </c>
    </row>
    <row r="366" s="2" customFormat="1">
      <c r="A366" s="38"/>
      <c r="B366" s="39"/>
      <c r="C366" s="40"/>
      <c r="D366" s="230" t="s">
        <v>159</v>
      </c>
      <c r="E366" s="40"/>
      <c r="F366" s="231" t="s">
        <v>523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159</v>
      </c>
      <c r="AU366" s="17" t="s">
        <v>81</v>
      </c>
    </row>
    <row r="367" s="13" customFormat="1">
      <c r="A367" s="13"/>
      <c r="B367" s="232"/>
      <c r="C367" s="233"/>
      <c r="D367" s="225" t="s">
        <v>161</v>
      </c>
      <c r="E367" s="234" t="s">
        <v>19</v>
      </c>
      <c r="F367" s="235" t="s">
        <v>524</v>
      </c>
      <c r="G367" s="233"/>
      <c r="H367" s="236">
        <v>2438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161</v>
      </c>
      <c r="AU367" s="242" t="s">
        <v>81</v>
      </c>
      <c r="AV367" s="13" t="s">
        <v>81</v>
      </c>
      <c r="AW367" s="13" t="s">
        <v>35</v>
      </c>
      <c r="AX367" s="13" t="s">
        <v>73</v>
      </c>
      <c r="AY367" s="242" t="s">
        <v>148</v>
      </c>
    </row>
    <row r="368" s="13" customFormat="1">
      <c r="A368" s="13"/>
      <c r="B368" s="232"/>
      <c r="C368" s="233"/>
      <c r="D368" s="225" t="s">
        <v>161</v>
      </c>
      <c r="E368" s="234" t="s">
        <v>19</v>
      </c>
      <c r="F368" s="235" t="s">
        <v>180</v>
      </c>
      <c r="G368" s="233"/>
      <c r="H368" s="236">
        <v>759.51999999999998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161</v>
      </c>
      <c r="AU368" s="242" t="s">
        <v>81</v>
      </c>
      <c r="AV368" s="13" t="s">
        <v>81</v>
      </c>
      <c r="AW368" s="13" t="s">
        <v>35</v>
      </c>
      <c r="AX368" s="13" t="s">
        <v>73</v>
      </c>
      <c r="AY368" s="242" t="s">
        <v>148</v>
      </c>
    </row>
    <row r="369" s="14" customFormat="1">
      <c r="A369" s="14"/>
      <c r="B369" s="253"/>
      <c r="C369" s="254"/>
      <c r="D369" s="225" t="s">
        <v>161</v>
      </c>
      <c r="E369" s="255" t="s">
        <v>19</v>
      </c>
      <c r="F369" s="256" t="s">
        <v>525</v>
      </c>
      <c r="G369" s="254"/>
      <c r="H369" s="257">
        <v>3197.52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161</v>
      </c>
      <c r="AU369" s="263" t="s">
        <v>81</v>
      </c>
      <c r="AV369" s="14" t="s">
        <v>91</v>
      </c>
      <c r="AW369" s="14" t="s">
        <v>35</v>
      </c>
      <c r="AX369" s="14" t="s">
        <v>77</v>
      </c>
      <c r="AY369" s="263" t="s">
        <v>148</v>
      </c>
    </row>
    <row r="370" s="2" customFormat="1" ht="21.75" customHeight="1">
      <c r="A370" s="38"/>
      <c r="B370" s="39"/>
      <c r="C370" s="212" t="s">
        <v>769</v>
      </c>
      <c r="D370" s="212" t="s">
        <v>151</v>
      </c>
      <c r="E370" s="213" t="s">
        <v>527</v>
      </c>
      <c r="F370" s="214" t="s">
        <v>528</v>
      </c>
      <c r="G370" s="215" t="s">
        <v>154</v>
      </c>
      <c r="H370" s="216">
        <v>3197.52</v>
      </c>
      <c r="I370" s="217"/>
      <c r="J370" s="218">
        <f>ROUND(I370*H370,2)</f>
        <v>0</v>
      </c>
      <c r="K370" s="214" t="s">
        <v>155</v>
      </c>
      <c r="L370" s="44"/>
      <c r="M370" s="219" t="s">
        <v>19</v>
      </c>
      <c r="N370" s="220" t="s">
        <v>45</v>
      </c>
      <c r="O370" s="84"/>
      <c r="P370" s="221">
        <f>O370*H370</f>
        <v>0</v>
      </c>
      <c r="Q370" s="221">
        <v>0.00029</v>
      </c>
      <c r="R370" s="221">
        <f>Q370*H370</f>
        <v>0.92728080000000002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235</v>
      </c>
      <c r="AT370" s="223" t="s">
        <v>151</v>
      </c>
      <c r="AU370" s="223" t="s">
        <v>81</v>
      </c>
      <c r="AY370" s="17" t="s">
        <v>148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235</v>
      </c>
      <c r="BM370" s="223" t="s">
        <v>770</v>
      </c>
    </row>
    <row r="371" s="2" customFormat="1">
      <c r="A371" s="38"/>
      <c r="B371" s="39"/>
      <c r="C371" s="40"/>
      <c r="D371" s="225" t="s">
        <v>157</v>
      </c>
      <c r="E371" s="40"/>
      <c r="F371" s="226" t="s">
        <v>530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157</v>
      </c>
      <c r="AU371" s="17" t="s">
        <v>81</v>
      </c>
    </row>
    <row r="372" s="2" customFormat="1">
      <c r="A372" s="38"/>
      <c r="B372" s="39"/>
      <c r="C372" s="40"/>
      <c r="D372" s="230" t="s">
        <v>159</v>
      </c>
      <c r="E372" s="40"/>
      <c r="F372" s="231" t="s">
        <v>531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81</v>
      </c>
    </row>
    <row r="373" s="13" customFormat="1">
      <c r="A373" s="13"/>
      <c r="B373" s="232"/>
      <c r="C373" s="233"/>
      <c r="D373" s="225" t="s">
        <v>161</v>
      </c>
      <c r="E373" s="234" t="s">
        <v>19</v>
      </c>
      <c r="F373" s="235" t="s">
        <v>524</v>
      </c>
      <c r="G373" s="233"/>
      <c r="H373" s="236">
        <v>2438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161</v>
      </c>
      <c r="AU373" s="242" t="s">
        <v>81</v>
      </c>
      <c r="AV373" s="13" t="s">
        <v>81</v>
      </c>
      <c r="AW373" s="13" t="s">
        <v>35</v>
      </c>
      <c r="AX373" s="13" t="s">
        <v>73</v>
      </c>
      <c r="AY373" s="242" t="s">
        <v>148</v>
      </c>
    </row>
    <row r="374" s="13" customFormat="1">
      <c r="A374" s="13"/>
      <c r="B374" s="232"/>
      <c r="C374" s="233"/>
      <c r="D374" s="225" t="s">
        <v>161</v>
      </c>
      <c r="E374" s="234" t="s">
        <v>19</v>
      </c>
      <c r="F374" s="235" t="s">
        <v>180</v>
      </c>
      <c r="G374" s="233"/>
      <c r="H374" s="236">
        <v>759.51999999999998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161</v>
      </c>
      <c r="AU374" s="242" t="s">
        <v>81</v>
      </c>
      <c r="AV374" s="13" t="s">
        <v>81</v>
      </c>
      <c r="AW374" s="13" t="s">
        <v>35</v>
      </c>
      <c r="AX374" s="13" t="s">
        <v>73</v>
      </c>
      <c r="AY374" s="242" t="s">
        <v>148</v>
      </c>
    </row>
    <row r="375" s="14" customFormat="1">
      <c r="A375" s="14"/>
      <c r="B375" s="253"/>
      <c r="C375" s="254"/>
      <c r="D375" s="225" t="s">
        <v>161</v>
      </c>
      <c r="E375" s="255" t="s">
        <v>19</v>
      </c>
      <c r="F375" s="256" t="s">
        <v>525</v>
      </c>
      <c r="G375" s="254"/>
      <c r="H375" s="257">
        <v>3197.52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161</v>
      </c>
      <c r="AU375" s="263" t="s">
        <v>81</v>
      </c>
      <c r="AV375" s="14" t="s">
        <v>91</v>
      </c>
      <c r="AW375" s="14" t="s">
        <v>35</v>
      </c>
      <c r="AX375" s="14" t="s">
        <v>77</v>
      </c>
      <c r="AY375" s="263" t="s">
        <v>148</v>
      </c>
    </row>
    <row r="376" s="2" customFormat="1" ht="21.75" customHeight="1">
      <c r="A376" s="38"/>
      <c r="B376" s="39"/>
      <c r="C376" s="212" t="s">
        <v>771</v>
      </c>
      <c r="D376" s="212" t="s">
        <v>151</v>
      </c>
      <c r="E376" s="213" t="s">
        <v>772</v>
      </c>
      <c r="F376" s="214" t="s">
        <v>773</v>
      </c>
      <c r="G376" s="215" t="s">
        <v>154</v>
      </c>
      <c r="H376" s="216">
        <v>2316.8000000000002</v>
      </c>
      <c r="I376" s="217"/>
      <c r="J376" s="218">
        <f>ROUND(I376*H376,2)</f>
        <v>0</v>
      </c>
      <c r="K376" s="214" t="s">
        <v>155</v>
      </c>
      <c r="L376" s="44"/>
      <c r="M376" s="219" t="s">
        <v>19</v>
      </c>
      <c r="N376" s="220" t="s">
        <v>45</v>
      </c>
      <c r="O376" s="84"/>
      <c r="P376" s="221">
        <f>O376*H376</f>
        <v>0</v>
      </c>
      <c r="Q376" s="221">
        <v>1.0000000000000001E-05</v>
      </c>
      <c r="R376" s="221">
        <f>Q376*H376</f>
        <v>0.023168000000000005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235</v>
      </c>
      <c r="AT376" s="223" t="s">
        <v>151</v>
      </c>
      <c r="AU376" s="223" t="s">
        <v>81</v>
      </c>
      <c r="AY376" s="17" t="s">
        <v>148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81</v>
      </c>
      <c r="BK376" s="224">
        <f>ROUND(I376*H376,2)</f>
        <v>0</v>
      </c>
      <c r="BL376" s="17" t="s">
        <v>235</v>
      </c>
      <c r="BM376" s="223" t="s">
        <v>774</v>
      </c>
    </row>
    <row r="377" s="2" customFormat="1">
      <c r="A377" s="38"/>
      <c r="B377" s="39"/>
      <c r="C377" s="40"/>
      <c r="D377" s="225" t="s">
        <v>157</v>
      </c>
      <c r="E377" s="40"/>
      <c r="F377" s="226" t="s">
        <v>775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157</v>
      </c>
      <c r="AU377" s="17" t="s">
        <v>81</v>
      </c>
    </row>
    <row r="378" s="2" customFormat="1">
      <c r="A378" s="38"/>
      <c r="B378" s="39"/>
      <c r="C378" s="40"/>
      <c r="D378" s="230" t="s">
        <v>159</v>
      </c>
      <c r="E378" s="40"/>
      <c r="F378" s="231" t="s">
        <v>776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81</v>
      </c>
    </row>
    <row r="379" s="13" customFormat="1">
      <c r="A379" s="13"/>
      <c r="B379" s="232"/>
      <c r="C379" s="233"/>
      <c r="D379" s="225" t="s">
        <v>161</v>
      </c>
      <c r="E379" s="234" t="s">
        <v>19</v>
      </c>
      <c r="F379" s="235" t="s">
        <v>777</v>
      </c>
      <c r="G379" s="233"/>
      <c r="H379" s="236">
        <v>2316.8000000000002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161</v>
      </c>
      <c r="AU379" s="242" t="s">
        <v>81</v>
      </c>
      <c r="AV379" s="13" t="s">
        <v>81</v>
      </c>
      <c r="AW379" s="13" t="s">
        <v>35</v>
      </c>
      <c r="AX379" s="13" t="s">
        <v>77</v>
      </c>
      <c r="AY379" s="242" t="s">
        <v>148</v>
      </c>
    </row>
    <row r="380" s="12" customFormat="1" ht="22.8" customHeight="1">
      <c r="A380" s="12"/>
      <c r="B380" s="196"/>
      <c r="C380" s="197"/>
      <c r="D380" s="198" t="s">
        <v>72</v>
      </c>
      <c r="E380" s="210" t="s">
        <v>532</v>
      </c>
      <c r="F380" s="210" t="s">
        <v>533</v>
      </c>
      <c r="G380" s="197"/>
      <c r="H380" s="197"/>
      <c r="I380" s="200"/>
      <c r="J380" s="211">
        <f>BK380</f>
        <v>0</v>
      </c>
      <c r="K380" s="197"/>
      <c r="L380" s="202"/>
      <c r="M380" s="203"/>
      <c r="N380" s="204"/>
      <c r="O380" s="204"/>
      <c r="P380" s="205">
        <f>SUM(P381:P382)</f>
        <v>0</v>
      </c>
      <c r="Q380" s="204"/>
      <c r="R380" s="205">
        <f>SUM(R381:R382)</f>
        <v>0</v>
      </c>
      <c r="S380" s="204"/>
      <c r="T380" s="206">
        <f>SUM(T381:T382)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7" t="s">
        <v>81</v>
      </c>
      <c r="AT380" s="208" t="s">
        <v>72</v>
      </c>
      <c r="AU380" s="208" t="s">
        <v>77</v>
      </c>
      <c r="AY380" s="207" t="s">
        <v>148</v>
      </c>
      <c r="BK380" s="209">
        <f>SUM(BK381:BK382)</f>
        <v>0</v>
      </c>
    </row>
    <row r="381" s="2" customFormat="1" ht="16.5" customHeight="1">
      <c r="A381" s="38"/>
      <c r="B381" s="39"/>
      <c r="C381" s="212" t="s">
        <v>778</v>
      </c>
      <c r="D381" s="212" t="s">
        <v>151</v>
      </c>
      <c r="E381" s="213" t="s">
        <v>535</v>
      </c>
      <c r="F381" s="214" t="s">
        <v>536</v>
      </c>
      <c r="G381" s="215" t="s">
        <v>484</v>
      </c>
      <c r="H381" s="216">
        <v>15</v>
      </c>
      <c r="I381" s="217"/>
      <c r="J381" s="218">
        <f>ROUND(I381*H381,2)</f>
        <v>0</v>
      </c>
      <c r="K381" s="214" t="s">
        <v>19</v>
      </c>
      <c r="L381" s="44"/>
      <c r="M381" s="219" t="s">
        <v>19</v>
      </c>
      <c r="N381" s="220" t="s">
        <v>45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235</v>
      </c>
      <c r="AT381" s="223" t="s">
        <v>151</v>
      </c>
      <c r="AU381" s="223" t="s">
        <v>81</v>
      </c>
      <c r="AY381" s="17" t="s">
        <v>148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235</v>
      </c>
      <c r="BM381" s="223" t="s">
        <v>779</v>
      </c>
    </row>
    <row r="382" s="2" customFormat="1">
      <c r="A382" s="38"/>
      <c r="B382" s="39"/>
      <c r="C382" s="40"/>
      <c r="D382" s="225" t="s">
        <v>157</v>
      </c>
      <c r="E382" s="40"/>
      <c r="F382" s="226" t="s">
        <v>538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157</v>
      </c>
      <c r="AU382" s="17" t="s">
        <v>81</v>
      </c>
    </row>
    <row r="383" s="12" customFormat="1" ht="25.92" customHeight="1">
      <c r="A383" s="12"/>
      <c r="B383" s="196"/>
      <c r="C383" s="197"/>
      <c r="D383" s="198" t="s">
        <v>72</v>
      </c>
      <c r="E383" s="199" t="s">
        <v>539</v>
      </c>
      <c r="F383" s="199" t="s">
        <v>540</v>
      </c>
      <c r="G383" s="197"/>
      <c r="H383" s="197"/>
      <c r="I383" s="200"/>
      <c r="J383" s="201">
        <f>BK383</f>
        <v>0</v>
      </c>
      <c r="K383" s="197"/>
      <c r="L383" s="202"/>
      <c r="M383" s="203"/>
      <c r="N383" s="204"/>
      <c r="O383" s="204"/>
      <c r="P383" s="205">
        <f>P384+P388</f>
        <v>0</v>
      </c>
      <c r="Q383" s="204"/>
      <c r="R383" s="205">
        <f>R384+R388</f>
        <v>0</v>
      </c>
      <c r="S383" s="204"/>
      <c r="T383" s="206">
        <f>T384+T388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174</v>
      </c>
      <c r="AT383" s="208" t="s">
        <v>72</v>
      </c>
      <c r="AU383" s="208" t="s">
        <v>73</v>
      </c>
      <c r="AY383" s="207" t="s">
        <v>148</v>
      </c>
      <c r="BK383" s="209">
        <f>BK384+BK388</f>
        <v>0</v>
      </c>
    </row>
    <row r="384" s="12" customFormat="1" ht="22.8" customHeight="1">
      <c r="A384" s="12"/>
      <c r="B384" s="196"/>
      <c r="C384" s="197"/>
      <c r="D384" s="198" t="s">
        <v>72</v>
      </c>
      <c r="E384" s="210" t="s">
        <v>541</v>
      </c>
      <c r="F384" s="210" t="s">
        <v>542</v>
      </c>
      <c r="G384" s="197"/>
      <c r="H384" s="197"/>
      <c r="I384" s="200"/>
      <c r="J384" s="211">
        <f>BK384</f>
        <v>0</v>
      </c>
      <c r="K384" s="197"/>
      <c r="L384" s="202"/>
      <c r="M384" s="203"/>
      <c r="N384" s="204"/>
      <c r="O384" s="204"/>
      <c r="P384" s="205">
        <f>SUM(P385:P387)</f>
        <v>0</v>
      </c>
      <c r="Q384" s="204"/>
      <c r="R384" s="205">
        <f>SUM(R385:R387)</f>
        <v>0</v>
      </c>
      <c r="S384" s="204"/>
      <c r="T384" s="206">
        <f>SUM(T385:T387)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7" t="s">
        <v>174</v>
      </c>
      <c r="AT384" s="208" t="s">
        <v>72</v>
      </c>
      <c r="AU384" s="208" t="s">
        <v>77</v>
      </c>
      <c r="AY384" s="207" t="s">
        <v>148</v>
      </c>
      <c r="BK384" s="209">
        <f>SUM(BK385:BK387)</f>
        <v>0</v>
      </c>
    </row>
    <row r="385" s="2" customFormat="1" ht="16.5" customHeight="1">
      <c r="A385" s="38"/>
      <c r="B385" s="39"/>
      <c r="C385" s="212" t="s">
        <v>780</v>
      </c>
      <c r="D385" s="212" t="s">
        <v>151</v>
      </c>
      <c r="E385" s="213" t="s">
        <v>544</v>
      </c>
      <c r="F385" s="214" t="s">
        <v>545</v>
      </c>
      <c r="G385" s="215" t="s">
        <v>546</v>
      </c>
      <c r="H385" s="216">
        <v>1</v>
      </c>
      <c r="I385" s="217"/>
      <c r="J385" s="218">
        <f>ROUND(I385*H385,2)</f>
        <v>0</v>
      </c>
      <c r="K385" s="214" t="s">
        <v>155</v>
      </c>
      <c r="L385" s="44"/>
      <c r="M385" s="219" t="s">
        <v>19</v>
      </c>
      <c r="N385" s="220" t="s">
        <v>45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547</v>
      </c>
      <c r="AT385" s="223" t="s">
        <v>151</v>
      </c>
      <c r="AU385" s="223" t="s">
        <v>81</v>
      </c>
      <c r="AY385" s="17" t="s">
        <v>148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547</v>
      </c>
      <c r="BM385" s="223" t="s">
        <v>781</v>
      </c>
    </row>
    <row r="386" s="2" customFormat="1">
      <c r="A386" s="38"/>
      <c r="B386" s="39"/>
      <c r="C386" s="40"/>
      <c r="D386" s="225" t="s">
        <v>157</v>
      </c>
      <c r="E386" s="40"/>
      <c r="F386" s="226" t="s">
        <v>545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157</v>
      </c>
      <c r="AU386" s="17" t="s">
        <v>81</v>
      </c>
    </row>
    <row r="387" s="2" customFormat="1">
      <c r="A387" s="38"/>
      <c r="B387" s="39"/>
      <c r="C387" s="40"/>
      <c r="D387" s="230" t="s">
        <v>159</v>
      </c>
      <c r="E387" s="40"/>
      <c r="F387" s="231" t="s">
        <v>549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159</v>
      </c>
      <c r="AU387" s="17" t="s">
        <v>81</v>
      </c>
    </row>
    <row r="388" s="12" customFormat="1" ht="22.8" customHeight="1">
      <c r="A388" s="12"/>
      <c r="B388" s="196"/>
      <c r="C388" s="197"/>
      <c r="D388" s="198" t="s">
        <v>72</v>
      </c>
      <c r="E388" s="210" t="s">
        <v>550</v>
      </c>
      <c r="F388" s="210" t="s">
        <v>551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SUM(P389:P391)</f>
        <v>0</v>
      </c>
      <c r="Q388" s="204"/>
      <c r="R388" s="205">
        <f>SUM(R389:R391)</f>
        <v>0</v>
      </c>
      <c r="S388" s="204"/>
      <c r="T388" s="206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174</v>
      </c>
      <c r="AT388" s="208" t="s">
        <v>72</v>
      </c>
      <c r="AU388" s="208" t="s">
        <v>77</v>
      </c>
      <c r="AY388" s="207" t="s">
        <v>148</v>
      </c>
      <c r="BK388" s="209">
        <f>SUM(BK389:BK391)</f>
        <v>0</v>
      </c>
    </row>
    <row r="389" s="2" customFormat="1" ht="16.5" customHeight="1">
      <c r="A389" s="38"/>
      <c r="B389" s="39"/>
      <c r="C389" s="212" t="s">
        <v>782</v>
      </c>
      <c r="D389" s="212" t="s">
        <v>151</v>
      </c>
      <c r="E389" s="213" t="s">
        <v>553</v>
      </c>
      <c r="F389" s="214" t="s">
        <v>554</v>
      </c>
      <c r="G389" s="215" t="s">
        <v>546</v>
      </c>
      <c r="H389" s="216">
        <v>1</v>
      </c>
      <c r="I389" s="217"/>
      <c r="J389" s="218">
        <f>ROUND(I389*H389,2)</f>
        <v>0</v>
      </c>
      <c r="K389" s="214" t="s">
        <v>155</v>
      </c>
      <c r="L389" s="44"/>
      <c r="M389" s="219" t="s">
        <v>19</v>
      </c>
      <c r="N389" s="220" t="s">
        <v>45</v>
      </c>
      <c r="O389" s="84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547</v>
      </c>
      <c r="AT389" s="223" t="s">
        <v>151</v>
      </c>
      <c r="AU389" s="223" t="s">
        <v>81</v>
      </c>
      <c r="AY389" s="17" t="s">
        <v>148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547</v>
      </c>
      <c r="BM389" s="223" t="s">
        <v>783</v>
      </c>
    </row>
    <row r="390" s="2" customFormat="1">
      <c r="A390" s="38"/>
      <c r="B390" s="39"/>
      <c r="C390" s="40"/>
      <c r="D390" s="225" t="s">
        <v>157</v>
      </c>
      <c r="E390" s="40"/>
      <c r="F390" s="226" t="s">
        <v>554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157</v>
      </c>
      <c r="AU390" s="17" t="s">
        <v>81</v>
      </c>
    </row>
    <row r="391" s="2" customFormat="1">
      <c r="A391" s="38"/>
      <c r="B391" s="39"/>
      <c r="C391" s="40"/>
      <c r="D391" s="230" t="s">
        <v>159</v>
      </c>
      <c r="E391" s="40"/>
      <c r="F391" s="231" t="s">
        <v>556</v>
      </c>
      <c r="G391" s="40"/>
      <c r="H391" s="40"/>
      <c r="I391" s="227"/>
      <c r="J391" s="40"/>
      <c r="K391" s="40"/>
      <c r="L391" s="44"/>
      <c r="M391" s="264"/>
      <c r="N391" s="265"/>
      <c r="O391" s="266"/>
      <c r="P391" s="266"/>
      <c r="Q391" s="266"/>
      <c r="R391" s="266"/>
      <c r="S391" s="266"/>
      <c r="T391" s="267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81</v>
      </c>
    </row>
    <row r="392" s="2" customFormat="1" ht="6.96" customHeight="1">
      <c r="A392" s="38"/>
      <c r="B392" s="59"/>
      <c r="C392" s="60"/>
      <c r="D392" s="60"/>
      <c r="E392" s="60"/>
      <c r="F392" s="60"/>
      <c r="G392" s="60"/>
      <c r="H392" s="60"/>
      <c r="I392" s="60"/>
      <c r="J392" s="60"/>
      <c r="K392" s="60"/>
      <c r="L392" s="44"/>
      <c r="M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</row>
  </sheetData>
  <sheetProtection sheet="1" autoFilter="0" formatColumns="0" formatRows="0" objects="1" scenarios="1" spinCount="100000" saltValue="FbkGlNPCG/mzhxPRbfnmAoqCxr3RXF1allnAntZ3wjJxpxH8ikgCKhYvMlVwYpsZ6RF8/x+K0GWPB5P9Vxwi8g==" hashValue="LxJwYsRH8E5yXVYRS8XnbA2yBT2kZubbTdSi0jqTu7uH1+/1QxHizMp8s7sCDmwHtgmnx5M9WwiHb4JJVr/RYg==" algorithmName="SHA-512" password="CC35"/>
  <autoFilter ref="C105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1" r:id="rId1" display="https://podminky.urs.cz/item/CS_URS_2021_02/317168011"/>
    <hyperlink ref="F114" r:id="rId2" display="https://podminky.urs.cz/item/CS_URS_2021_02/317168013"/>
    <hyperlink ref="F118" r:id="rId3" display="https://podminky.urs.cz/item/CS_URS_2021_02/611341131"/>
    <hyperlink ref="F122" r:id="rId4" display="https://podminky.urs.cz/item/CS_URS_2021_02/612321141"/>
    <hyperlink ref="F125" r:id="rId5" display="https://podminky.urs.cz/item/CS_URS_2021_02/612341131"/>
    <hyperlink ref="F129" r:id="rId6" display="https://podminky.urs.cz/item/CS_URS_2021_02/619991001"/>
    <hyperlink ref="F133" r:id="rId7" display="https://podminky.urs.cz/item/CS_URS_2021_02/642942111"/>
    <hyperlink ref="F136" r:id="rId8" display="https://podminky.urs.cz/item/CS_URS_2021_02/55331494"/>
    <hyperlink ref="F139" r:id="rId9" display="https://podminky.urs.cz/item/CS_URS_2021_02/55331491"/>
    <hyperlink ref="F143" r:id="rId10" display="https://podminky.urs.cz/item/CS_URS_2021_02/949101111"/>
    <hyperlink ref="F147" r:id="rId11" display="https://podminky.urs.cz/item/CS_URS_2021_02/952902021"/>
    <hyperlink ref="F151" r:id="rId12" display="https://podminky.urs.cz/item/CS_URS_2021_02/962031133"/>
    <hyperlink ref="F155" r:id="rId13" display="https://podminky.urs.cz/item/CS_URS_2021_02/965043421"/>
    <hyperlink ref="F159" r:id="rId14" display="https://podminky.urs.cz/item/CS_URS_2021_02/968072456"/>
    <hyperlink ref="F162" r:id="rId15" display="https://podminky.urs.cz/item/CS_URS_2021_02/971033641"/>
    <hyperlink ref="F166" r:id="rId16" display="https://podminky.urs.cz/item/CS_URS_2021_02/978059541"/>
    <hyperlink ref="F171" r:id="rId17" display="https://podminky.urs.cz/item/CS_URS_2021_02/997002611"/>
    <hyperlink ref="F174" r:id="rId18" display="https://podminky.urs.cz/item/CS_URS_2021_02/997013211"/>
    <hyperlink ref="F177" r:id="rId19" display="https://podminky.urs.cz/item/CS_URS_2021_02/997013219"/>
    <hyperlink ref="F180" r:id="rId20" display="https://podminky.urs.cz/item/CS_URS_2021_02/997013501"/>
    <hyperlink ref="F183" r:id="rId21" display="https://podminky.urs.cz/item/CS_URS_2021_02/997013509"/>
    <hyperlink ref="F186" r:id="rId22" display="https://podminky.urs.cz/item/CS_URS_2021_02/997013631"/>
    <hyperlink ref="F190" r:id="rId23" display="https://podminky.urs.cz/item/CS_URS_2021_02/998018001"/>
    <hyperlink ref="F195" r:id="rId24" display="https://podminky.urs.cz/item/CS_URS_2021_02/721220801"/>
    <hyperlink ref="F199" r:id="rId25" display="https://podminky.urs.cz/item/CS_URS_2021_02/725110811"/>
    <hyperlink ref="F202" r:id="rId26" display="https://podminky.urs.cz/item/CS_URS_2021_02/725112002"/>
    <hyperlink ref="F205" r:id="rId27" display="https://podminky.urs.cz/item/CS_URS_2021_02/725121502"/>
    <hyperlink ref="F208" r:id="rId28" display="https://podminky.urs.cz/item/CS_URS_2021_02/725122817"/>
    <hyperlink ref="F211" r:id="rId29" display="https://podminky.urs.cz/item/CS_URS_2021_02/725210821"/>
    <hyperlink ref="F214" r:id="rId30" display="https://podminky.urs.cz/item/CS_URS_2021_02/725211603"/>
    <hyperlink ref="F217" r:id="rId31" display="https://podminky.urs.cz/item/CS_URS_2021_02/725243902"/>
    <hyperlink ref="F220" r:id="rId32" display="https://podminky.urs.cz/item/CS_URS_2021_02/55484430"/>
    <hyperlink ref="F225" r:id="rId33" display="https://podminky.urs.cz/item/CS_URS_2021_02/725820802"/>
    <hyperlink ref="F228" r:id="rId34" display="https://podminky.urs.cz/item/CS_URS_2021_02/725822631"/>
    <hyperlink ref="F231" r:id="rId35" display="https://podminky.urs.cz/item/CS_URS_2021_02/725861102"/>
    <hyperlink ref="F234" r:id="rId36" display="https://podminky.urs.cz/item/CS_URS_2021_02/998725101"/>
    <hyperlink ref="F237" r:id="rId37" display="https://podminky.urs.cz/item/CS_URS_2021_02/998725181"/>
    <hyperlink ref="F241" r:id="rId38" display="https://podminky.urs.cz/item/CS_URS_2021_02/741310201"/>
    <hyperlink ref="F246" r:id="rId39" display="https://podminky.urs.cz/item/CS_URS_2021_02/741313032"/>
    <hyperlink ref="F249" r:id="rId40" display="https://podminky.urs.cz/item/CS_URS_2021_02/34555243"/>
    <hyperlink ref="F256" r:id="rId41" display="https://podminky.urs.cz/item/CS_URS_2021_02/766660001"/>
    <hyperlink ref="F259" r:id="rId42" display="https://podminky.urs.cz/item/CS_URS_2021_02/61161001"/>
    <hyperlink ref="F266" r:id="rId43" display="https://podminky.urs.cz/item/CS_URS_2021_02/766660002"/>
    <hyperlink ref="F271" r:id="rId44" display="https://podminky.urs.cz/item/CS_URS_2021_02/766691932"/>
    <hyperlink ref="F275" r:id="rId45" display="https://podminky.urs.cz/item/CS_URS_2021_02/771573113"/>
    <hyperlink ref="F279" r:id="rId46" display="https://podminky.urs.cz/item/CS_URS_2021_02/59761409"/>
    <hyperlink ref="F283" r:id="rId47" display="https://podminky.urs.cz/item/CS_URS_2021_02/771573810"/>
    <hyperlink ref="F287" r:id="rId48" display="https://podminky.urs.cz/item/CS_URS_2021_02/771591112"/>
    <hyperlink ref="F291" r:id="rId49" display="https://podminky.urs.cz/item/CS_URS_2021_02/998771101"/>
    <hyperlink ref="F294" r:id="rId50" display="https://podminky.urs.cz/item/CS_URS_2021_02/998771181"/>
    <hyperlink ref="F298" r:id="rId51" display="https://podminky.urs.cz/item/CS_URS_2021_02/776121112"/>
    <hyperlink ref="F301" r:id="rId52" display="https://podminky.urs.cz/item/CS_URS_2021_02/776141111"/>
    <hyperlink ref="F304" r:id="rId53" display="https://podminky.urs.cz/item/CS_URS_2021_02/776201811"/>
    <hyperlink ref="F307" r:id="rId54" display="https://podminky.urs.cz/item/CS_URS_2021_02/776411111"/>
    <hyperlink ref="F311" r:id="rId55" display="https://podminky.urs.cz/item/CS_URS_2021_02/28411009"/>
    <hyperlink ref="F315" r:id="rId56" display="https://podminky.urs.cz/item/CS_URS_2021_02/998776101"/>
    <hyperlink ref="F318" r:id="rId57" display="https://podminky.urs.cz/item/CS_URS_2021_02/998776181"/>
    <hyperlink ref="F322" r:id="rId58" display="https://podminky.urs.cz/item/CS_URS_2021_02/781121011"/>
    <hyperlink ref="F326" r:id="rId59" display="https://podminky.urs.cz/item/CS_URS_2021_02/781131112"/>
    <hyperlink ref="F330" r:id="rId60" display="https://podminky.urs.cz/item/CS_URS_2021_02/781473112"/>
    <hyperlink ref="F334" r:id="rId61" display="https://podminky.urs.cz/item/CS_URS_2021_02/59761026"/>
    <hyperlink ref="F338" r:id="rId62" display="https://podminky.urs.cz/item/CS_URS_2021_02/781493511"/>
    <hyperlink ref="F341" r:id="rId63" display="https://podminky.urs.cz/item/CS_URS_2021_02/998781101"/>
    <hyperlink ref="F344" r:id="rId64" display="https://podminky.urs.cz/item/CS_URS_2021_02/998781181"/>
    <hyperlink ref="F353" r:id="rId65" display="https://podminky.urs.cz/item/CS_URS_2021_02/784121003"/>
    <hyperlink ref="F357" r:id="rId66" display="https://podminky.urs.cz/item/CS_URS_2021_02/784161203"/>
    <hyperlink ref="F360" r:id="rId67" display="https://podminky.urs.cz/item/CS_URS_2021_02/784161223"/>
    <hyperlink ref="F363" r:id="rId68" display="https://podminky.urs.cz/item/CS_URS_2021_02/784161233"/>
    <hyperlink ref="F366" r:id="rId69" display="https://podminky.urs.cz/item/CS_URS_2021_02/784181103"/>
    <hyperlink ref="F372" r:id="rId70" display="https://podminky.urs.cz/item/CS_URS_2021_02/784221103"/>
    <hyperlink ref="F378" r:id="rId71" display="https://podminky.urs.cz/item/CS_URS_2021_02/784221141"/>
    <hyperlink ref="F387" r:id="rId72" display="https://podminky.urs.cz/item/CS_URS_2021_02/030001000"/>
    <hyperlink ref="F391" r:id="rId73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77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784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ROUND((SUM(BE105:BE374)),  2)</f>
        <v>0</v>
      </c>
      <c r="G35" s="38"/>
      <c r="H35" s="38"/>
      <c r="I35" s="157">
        <v>0.20999999999999999</v>
      </c>
      <c r="J35" s="156">
        <f>ROUND(((SUM(BE105:BE374))*I35),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ROUND((SUM(BF105:BF374)),  2)</f>
        <v>0</v>
      </c>
      <c r="G36" s="38"/>
      <c r="H36" s="38"/>
      <c r="I36" s="157">
        <v>0.14999999999999999</v>
      </c>
      <c r="J36" s="156">
        <f>ROUND(((SUM(BF105:BF374))*I36),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ROUND((SUM(BG105:BG374)),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ROUND((SUM(BH105:BH374)),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ROUND((SUM(BI105:BI374)),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106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3 - 2NP-stavební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113</v>
      </c>
      <c r="E64" s="177"/>
      <c r="F64" s="177"/>
      <c r="G64" s="177"/>
      <c r="H64" s="177"/>
      <c r="I64" s="177"/>
      <c r="J64" s="178">
        <f>J106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558</v>
      </c>
      <c r="E65" s="182"/>
      <c r="F65" s="182"/>
      <c r="G65" s="182"/>
      <c r="H65" s="182"/>
      <c r="I65" s="182"/>
      <c r="J65" s="183">
        <f>J107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114</v>
      </c>
      <c r="E66" s="182"/>
      <c r="F66" s="182"/>
      <c r="G66" s="182"/>
      <c r="H66" s="182"/>
      <c r="I66" s="182"/>
      <c r="J66" s="183">
        <f>J114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115</v>
      </c>
      <c r="E67" s="182"/>
      <c r="F67" s="182"/>
      <c r="G67" s="182"/>
      <c r="H67" s="182"/>
      <c r="I67" s="182"/>
      <c r="J67" s="183">
        <f>J139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116</v>
      </c>
      <c r="E68" s="182"/>
      <c r="F68" s="182"/>
      <c r="G68" s="182"/>
      <c r="H68" s="182"/>
      <c r="I68" s="182"/>
      <c r="J68" s="183">
        <f>J163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117</v>
      </c>
      <c r="E69" s="182"/>
      <c r="F69" s="182"/>
      <c r="G69" s="182"/>
      <c r="H69" s="182"/>
      <c r="I69" s="182"/>
      <c r="J69" s="183">
        <f>J182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118</v>
      </c>
      <c r="E70" s="177"/>
      <c r="F70" s="177"/>
      <c r="G70" s="177"/>
      <c r="H70" s="177"/>
      <c r="I70" s="177"/>
      <c r="J70" s="178">
        <f>J186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119</v>
      </c>
      <c r="E71" s="182"/>
      <c r="F71" s="182"/>
      <c r="G71" s="182"/>
      <c r="H71" s="182"/>
      <c r="I71" s="182"/>
      <c r="J71" s="183">
        <f>J187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120</v>
      </c>
      <c r="E72" s="182"/>
      <c r="F72" s="182"/>
      <c r="G72" s="182"/>
      <c r="H72" s="182"/>
      <c r="I72" s="182"/>
      <c r="J72" s="183">
        <f>J191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121</v>
      </c>
      <c r="E73" s="182"/>
      <c r="F73" s="182"/>
      <c r="G73" s="182"/>
      <c r="H73" s="182"/>
      <c r="I73" s="182"/>
      <c r="J73" s="183">
        <f>J233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122</v>
      </c>
      <c r="E74" s="182"/>
      <c r="F74" s="182"/>
      <c r="G74" s="182"/>
      <c r="H74" s="182"/>
      <c r="I74" s="182"/>
      <c r="J74" s="183">
        <f>J251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125</v>
      </c>
      <c r="E75" s="182"/>
      <c r="F75" s="182"/>
      <c r="G75" s="182"/>
      <c r="H75" s="182"/>
      <c r="I75" s="182"/>
      <c r="J75" s="183">
        <f>J254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560</v>
      </c>
      <c r="E76" s="182"/>
      <c r="F76" s="182"/>
      <c r="G76" s="182"/>
      <c r="H76" s="182"/>
      <c r="I76" s="182"/>
      <c r="J76" s="183">
        <f>J279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126</v>
      </c>
      <c r="E77" s="182"/>
      <c r="F77" s="182"/>
      <c r="G77" s="182"/>
      <c r="H77" s="182"/>
      <c r="I77" s="182"/>
      <c r="J77" s="183">
        <f>J302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127</v>
      </c>
      <c r="E78" s="182"/>
      <c r="F78" s="182"/>
      <c r="G78" s="182"/>
      <c r="H78" s="182"/>
      <c r="I78" s="182"/>
      <c r="J78" s="183">
        <f>J328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128</v>
      </c>
      <c r="E79" s="182"/>
      <c r="F79" s="182"/>
      <c r="G79" s="182"/>
      <c r="H79" s="182"/>
      <c r="I79" s="182"/>
      <c r="J79" s="183">
        <f>J333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129</v>
      </c>
      <c r="E80" s="182"/>
      <c r="F80" s="182"/>
      <c r="G80" s="182"/>
      <c r="H80" s="182"/>
      <c r="I80" s="182"/>
      <c r="J80" s="183">
        <f>J363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4"/>
      <c r="C81" s="175"/>
      <c r="D81" s="176" t="s">
        <v>130</v>
      </c>
      <c r="E81" s="177"/>
      <c r="F81" s="177"/>
      <c r="G81" s="177"/>
      <c r="H81" s="177"/>
      <c r="I81" s="177"/>
      <c r="J81" s="178">
        <f>J366</f>
        <v>0</v>
      </c>
      <c r="K81" s="175"/>
      <c r="L81" s="17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0"/>
      <c r="C82" s="125"/>
      <c r="D82" s="181" t="s">
        <v>131</v>
      </c>
      <c r="E82" s="182"/>
      <c r="F82" s="182"/>
      <c r="G82" s="182"/>
      <c r="H82" s="182"/>
      <c r="I82" s="182"/>
      <c r="J82" s="183">
        <f>J367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0"/>
      <c r="C83" s="125"/>
      <c r="D83" s="181" t="s">
        <v>132</v>
      </c>
      <c r="E83" s="182"/>
      <c r="F83" s="182"/>
      <c r="G83" s="182"/>
      <c r="H83" s="182"/>
      <c r="I83" s="182"/>
      <c r="J83" s="183">
        <f>J371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133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169" t="str">
        <f>E7</f>
        <v>Čtyřlístek- udržovací práce DL</v>
      </c>
      <c r="F93" s="32"/>
      <c r="G93" s="32"/>
      <c r="H93" s="32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" customFormat="1" ht="12" customHeight="1">
      <c r="B94" s="21"/>
      <c r="C94" s="32" t="s">
        <v>105</v>
      </c>
      <c r="D94" s="22"/>
      <c r="E94" s="22"/>
      <c r="F94" s="22"/>
      <c r="G94" s="22"/>
      <c r="H94" s="22"/>
      <c r="I94" s="22"/>
      <c r="J94" s="22"/>
      <c r="K94" s="22"/>
      <c r="L94" s="20"/>
    </row>
    <row r="95" s="2" customFormat="1" ht="16.5" customHeight="1">
      <c r="A95" s="38"/>
      <c r="B95" s="39"/>
      <c r="C95" s="40"/>
      <c r="D95" s="40"/>
      <c r="E95" s="169" t="s">
        <v>106</v>
      </c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107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69" t="str">
        <f>E11</f>
        <v>3 - 2NP-stavební část</v>
      </c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21</v>
      </c>
      <c r="D99" s="40"/>
      <c r="E99" s="40"/>
      <c r="F99" s="27" t="str">
        <f>F14</f>
        <v>Ostrava</v>
      </c>
      <c r="G99" s="40"/>
      <c r="H99" s="40"/>
      <c r="I99" s="32" t="s">
        <v>23</v>
      </c>
      <c r="J99" s="72" t="str">
        <f>IF(J14="","",J14)</f>
        <v>19. 11. 2021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25</v>
      </c>
      <c r="D101" s="40"/>
      <c r="E101" s="40"/>
      <c r="F101" s="27" t="str">
        <f>E17</f>
        <v>Čtyřlístek</v>
      </c>
      <c r="G101" s="40"/>
      <c r="H101" s="40"/>
      <c r="I101" s="32" t="s">
        <v>33</v>
      </c>
      <c r="J101" s="36" t="str">
        <f>E23</f>
        <v xml:space="preserve"> </v>
      </c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5.15" customHeight="1">
      <c r="A102" s="38"/>
      <c r="B102" s="39"/>
      <c r="C102" s="32" t="s">
        <v>31</v>
      </c>
      <c r="D102" s="40"/>
      <c r="E102" s="40"/>
      <c r="F102" s="27" t="str">
        <f>IF(E20="","",E20)</f>
        <v>Vyplň údaj</v>
      </c>
      <c r="G102" s="40"/>
      <c r="H102" s="40"/>
      <c r="I102" s="32" t="s">
        <v>36</v>
      </c>
      <c r="J102" s="36" t="str">
        <f>E26</f>
        <v xml:space="preserve"> </v>
      </c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0.32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11" customFormat="1" ht="29.28" customHeight="1">
      <c r="A104" s="185"/>
      <c r="B104" s="186"/>
      <c r="C104" s="187" t="s">
        <v>134</v>
      </c>
      <c r="D104" s="188" t="s">
        <v>58</v>
      </c>
      <c r="E104" s="188" t="s">
        <v>54</v>
      </c>
      <c r="F104" s="188" t="s">
        <v>55</v>
      </c>
      <c r="G104" s="188" t="s">
        <v>135</v>
      </c>
      <c r="H104" s="188" t="s">
        <v>136</v>
      </c>
      <c r="I104" s="188" t="s">
        <v>137</v>
      </c>
      <c r="J104" s="188" t="s">
        <v>111</v>
      </c>
      <c r="K104" s="189" t="s">
        <v>138</v>
      </c>
      <c r="L104" s="190"/>
      <c r="M104" s="92" t="s">
        <v>19</v>
      </c>
      <c r="N104" s="93" t="s">
        <v>43</v>
      </c>
      <c r="O104" s="93" t="s">
        <v>139</v>
      </c>
      <c r="P104" s="93" t="s">
        <v>140</v>
      </c>
      <c r="Q104" s="93" t="s">
        <v>141</v>
      </c>
      <c r="R104" s="93" t="s">
        <v>142</v>
      </c>
      <c r="S104" s="93" t="s">
        <v>143</v>
      </c>
      <c r="T104" s="94" t="s">
        <v>144</v>
      </c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</row>
    <row r="105" s="2" customFormat="1" ht="22.8" customHeight="1">
      <c r="A105" s="38"/>
      <c r="B105" s="39"/>
      <c r="C105" s="99" t="s">
        <v>145</v>
      </c>
      <c r="D105" s="40"/>
      <c r="E105" s="40"/>
      <c r="F105" s="40"/>
      <c r="G105" s="40"/>
      <c r="H105" s="40"/>
      <c r="I105" s="40"/>
      <c r="J105" s="191">
        <f>BK105</f>
        <v>0</v>
      </c>
      <c r="K105" s="40"/>
      <c r="L105" s="44"/>
      <c r="M105" s="95"/>
      <c r="N105" s="192"/>
      <c r="O105" s="96"/>
      <c r="P105" s="193">
        <f>P106+P186+P366</f>
        <v>0</v>
      </c>
      <c r="Q105" s="96"/>
      <c r="R105" s="193">
        <f>R106+R186+R366</f>
        <v>3.9513764</v>
      </c>
      <c r="S105" s="96"/>
      <c r="T105" s="194">
        <f>T106+T186+T366</f>
        <v>4.78548156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72</v>
      </c>
      <c r="AU105" s="17" t="s">
        <v>112</v>
      </c>
      <c r="BK105" s="195">
        <f>BK106+BK186+BK366</f>
        <v>0</v>
      </c>
    </row>
    <row r="106" s="12" customFormat="1" ht="25.92" customHeight="1">
      <c r="A106" s="12"/>
      <c r="B106" s="196"/>
      <c r="C106" s="197"/>
      <c r="D106" s="198" t="s">
        <v>72</v>
      </c>
      <c r="E106" s="199" t="s">
        <v>146</v>
      </c>
      <c r="F106" s="199" t="s">
        <v>147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P107+P114+P139+P163+P182</f>
        <v>0</v>
      </c>
      <c r="Q106" s="204"/>
      <c r="R106" s="205">
        <f>R107+R114+R139+R163+R182</f>
        <v>1.4360896000000001</v>
      </c>
      <c r="S106" s="204"/>
      <c r="T106" s="206">
        <f>T107+T114+T139+T163+T182</f>
        <v>4.5549999999999997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77</v>
      </c>
      <c r="AT106" s="208" t="s">
        <v>72</v>
      </c>
      <c r="AU106" s="208" t="s">
        <v>73</v>
      </c>
      <c r="AY106" s="207" t="s">
        <v>148</v>
      </c>
      <c r="BK106" s="209">
        <f>BK107+BK114+BK139+BK163+BK182</f>
        <v>0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88</v>
      </c>
      <c r="F107" s="210" t="s">
        <v>561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SUM(P108:P113)</f>
        <v>0</v>
      </c>
      <c r="Q107" s="204"/>
      <c r="R107" s="205">
        <f>SUM(R108:R113)</f>
        <v>0.072160000000000002</v>
      </c>
      <c r="S107" s="204"/>
      <c r="T107" s="206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77</v>
      </c>
      <c r="AT107" s="208" t="s">
        <v>72</v>
      </c>
      <c r="AU107" s="208" t="s">
        <v>77</v>
      </c>
      <c r="AY107" s="207" t="s">
        <v>148</v>
      </c>
      <c r="BK107" s="209">
        <f>SUM(BK108:BK113)</f>
        <v>0</v>
      </c>
    </row>
    <row r="108" s="2" customFormat="1" ht="16.5" customHeight="1">
      <c r="A108" s="38"/>
      <c r="B108" s="39"/>
      <c r="C108" s="212" t="s">
        <v>77</v>
      </c>
      <c r="D108" s="212" t="s">
        <v>151</v>
      </c>
      <c r="E108" s="213" t="s">
        <v>562</v>
      </c>
      <c r="F108" s="214" t="s">
        <v>563</v>
      </c>
      <c r="G108" s="215" t="s">
        <v>183</v>
      </c>
      <c r="H108" s="216">
        <v>1</v>
      </c>
      <c r="I108" s="217"/>
      <c r="J108" s="218">
        <f>ROUND(I108*H108,2)</f>
        <v>0</v>
      </c>
      <c r="K108" s="214" t="s">
        <v>155</v>
      </c>
      <c r="L108" s="44"/>
      <c r="M108" s="219" t="s">
        <v>19</v>
      </c>
      <c r="N108" s="220" t="s">
        <v>45</v>
      </c>
      <c r="O108" s="84"/>
      <c r="P108" s="221">
        <f>O108*H108</f>
        <v>0</v>
      </c>
      <c r="Q108" s="221">
        <v>0.017940000000000001</v>
      </c>
      <c r="R108" s="221">
        <f>Q108*H108</f>
        <v>0.017940000000000001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91</v>
      </c>
      <c r="AT108" s="223" t="s">
        <v>151</v>
      </c>
      <c r="AU108" s="223" t="s">
        <v>81</v>
      </c>
      <c r="AY108" s="17" t="s">
        <v>148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91</v>
      </c>
      <c r="BM108" s="223" t="s">
        <v>785</v>
      </c>
    </row>
    <row r="109" s="2" customFormat="1">
      <c r="A109" s="38"/>
      <c r="B109" s="39"/>
      <c r="C109" s="40"/>
      <c r="D109" s="225" t="s">
        <v>157</v>
      </c>
      <c r="E109" s="40"/>
      <c r="F109" s="226" t="s">
        <v>565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157</v>
      </c>
      <c r="AU109" s="17" t="s">
        <v>81</v>
      </c>
    </row>
    <row r="110" s="2" customFormat="1">
      <c r="A110" s="38"/>
      <c r="B110" s="39"/>
      <c r="C110" s="40"/>
      <c r="D110" s="230" t="s">
        <v>159</v>
      </c>
      <c r="E110" s="40"/>
      <c r="F110" s="231" t="s">
        <v>566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81</v>
      </c>
    </row>
    <row r="111" s="2" customFormat="1" ht="16.5" customHeight="1">
      <c r="A111" s="38"/>
      <c r="B111" s="39"/>
      <c r="C111" s="212" t="s">
        <v>81</v>
      </c>
      <c r="D111" s="212" t="s">
        <v>151</v>
      </c>
      <c r="E111" s="213" t="s">
        <v>567</v>
      </c>
      <c r="F111" s="214" t="s">
        <v>568</v>
      </c>
      <c r="G111" s="215" t="s">
        <v>183</v>
      </c>
      <c r="H111" s="216">
        <v>2</v>
      </c>
      <c r="I111" s="217"/>
      <c r="J111" s="218">
        <f>ROUND(I111*H111,2)</f>
        <v>0</v>
      </c>
      <c r="K111" s="214" t="s">
        <v>155</v>
      </c>
      <c r="L111" s="44"/>
      <c r="M111" s="219" t="s">
        <v>19</v>
      </c>
      <c r="N111" s="220" t="s">
        <v>45</v>
      </c>
      <c r="O111" s="84"/>
      <c r="P111" s="221">
        <f>O111*H111</f>
        <v>0</v>
      </c>
      <c r="Q111" s="221">
        <v>0.027109999999999999</v>
      </c>
      <c r="R111" s="221">
        <f>Q111*H111</f>
        <v>0.054219999999999997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91</v>
      </c>
      <c r="AT111" s="223" t="s">
        <v>151</v>
      </c>
      <c r="AU111" s="223" t="s">
        <v>81</v>
      </c>
      <c r="AY111" s="17" t="s">
        <v>148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91</v>
      </c>
      <c r="BM111" s="223" t="s">
        <v>786</v>
      </c>
    </row>
    <row r="112" s="2" customFormat="1">
      <c r="A112" s="38"/>
      <c r="B112" s="39"/>
      <c r="C112" s="40"/>
      <c r="D112" s="225" t="s">
        <v>157</v>
      </c>
      <c r="E112" s="40"/>
      <c r="F112" s="226" t="s">
        <v>570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157</v>
      </c>
      <c r="AU112" s="17" t="s">
        <v>81</v>
      </c>
    </row>
    <row r="113" s="2" customFormat="1">
      <c r="A113" s="38"/>
      <c r="B113" s="39"/>
      <c r="C113" s="40"/>
      <c r="D113" s="230" t="s">
        <v>159</v>
      </c>
      <c r="E113" s="40"/>
      <c r="F113" s="231" t="s">
        <v>571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81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149</v>
      </c>
      <c r="F114" s="210" t="s">
        <v>150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SUM(P115:P138)</f>
        <v>0</v>
      </c>
      <c r="Q114" s="204"/>
      <c r="R114" s="205">
        <f>SUM(R115:R138)</f>
        <v>1.2651920000000001</v>
      </c>
      <c r="S114" s="204"/>
      <c r="T114" s="206">
        <f>SUM(T115:T138)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77</v>
      </c>
      <c r="AT114" s="208" t="s">
        <v>72</v>
      </c>
      <c r="AU114" s="208" t="s">
        <v>77</v>
      </c>
      <c r="AY114" s="207" t="s">
        <v>148</v>
      </c>
      <c r="BK114" s="209">
        <f>SUM(BK115:BK138)</f>
        <v>0</v>
      </c>
    </row>
    <row r="115" s="2" customFormat="1" ht="16.5" customHeight="1">
      <c r="A115" s="38"/>
      <c r="B115" s="39"/>
      <c r="C115" s="212" t="s">
        <v>88</v>
      </c>
      <c r="D115" s="212" t="s">
        <v>151</v>
      </c>
      <c r="E115" s="213" t="s">
        <v>152</v>
      </c>
      <c r="F115" s="214" t="s">
        <v>153</v>
      </c>
      <c r="G115" s="215" t="s">
        <v>154</v>
      </c>
      <c r="H115" s="216">
        <v>75.951999999999998</v>
      </c>
      <c r="I115" s="217"/>
      <c r="J115" s="218">
        <f>ROUND(I115*H115,2)</f>
        <v>0</v>
      </c>
      <c r="K115" s="214" t="s">
        <v>155</v>
      </c>
      <c r="L115" s="44"/>
      <c r="M115" s="219" t="s">
        <v>19</v>
      </c>
      <c r="N115" s="220" t="s">
        <v>45</v>
      </c>
      <c r="O115" s="84"/>
      <c r="P115" s="221">
        <f>O115*H115</f>
        <v>0</v>
      </c>
      <c r="Q115" s="221">
        <v>0.0035000000000000001</v>
      </c>
      <c r="R115" s="221">
        <f>Q115*H115</f>
        <v>0.26583200000000001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91</v>
      </c>
      <c r="AT115" s="223" t="s">
        <v>151</v>
      </c>
      <c r="AU115" s="223" t="s">
        <v>81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91</v>
      </c>
      <c r="BM115" s="223" t="s">
        <v>787</v>
      </c>
    </row>
    <row r="116" s="2" customFormat="1">
      <c r="A116" s="38"/>
      <c r="B116" s="39"/>
      <c r="C116" s="40"/>
      <c r="D116" s="225" t="s">
        <v>157</v>
      </c>
      <c r="E116" s="40"/>
      <c r="F116" s="226" t="s">
        <v>158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157</v>
      </c>
      <c r="AU116" s="17" t="s">
        <v>81</v>
      </c>
    </row>
    <row r="117" s="2" customFormat="1">
      <c r="A117" s="38"/>
      <c r="B117" s="39"/>
      <c r="C117" s="40"/>
      <c r="D117" s="230" t="s">
        <v>159</v>
      </c>
      <c r="E117" s="40"/>
      <c r="F117" s="231" t="s">
        <v>160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81</v>
      </c>
    </row>
    <row r="118" s="13" customFormat="1">
      <c r="A118" s="13"/>
      <c r="B118" s="232"/>
      <c r="C118" s="233"/>
      <c r="D118" s="225" t="s">
        <v>161</v>
      </c>
      <c r="E118" s="234" t="s">
        <v>19</v>
      </c>
      <c r="F118" s="235" t="s">
        <v>162</v>
      </c>
      <c r="G118" s="233"/>
      <c r="H118" s="236">
        <v>75.951999999999998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161</v>
      </c>
      <c r="AU118" s="242" t="s">
        <v>81</v>
      </c>
      <c r="AV118" s="13" t="s">
        <v>81</v>
      </c>
      <c r="AW118" s="13" t="s">
        <v>35</v>
      </c>
      <c r="AX118" s="13" t="s">
        <v>77</v>
      </c>
      <c r="AY118" s="242" t="s">
        <v>148</v>
      </c>
    </row>
    <row r="119" s="2" customFormat="1" ht="16.5" customHeight="1">
      <c r="A119" s="38"/>
      <c r="B119" s="39"/>
      <c r="C119" s="212" t="s">
        <v>91</v>
      </c>
      <c r="D119" s="212" t="s">
        <v>151</v>
      </c>
      <c r="E119" s="213" t="s">
        <v>163</v>
      </c>
      <c r="F119" s="214" t="s">
        <v>164</v>
      </c>
      <c r="G119" s="215" t="s">
        <v>154</v>
      </c>
      <c r="H119" s="216">
        <v>2</v>
      </c>
      <c r="I119" s="217"/>
      <c r="J119" s="218">
        <f>ROUND(I119*H119,2)</f>
        <v>0</v>
      </c>
      <c r="K119" s="214" t="s">
        <v>155</v>
      </c>
      <c r="L119" s="44"/>
      <c r="M119" s="219" t="s">
        <v>19</v>
      </c>
      <c r="N119" s="220" t="s">
        <v>45</v>
      </c>
      <c r="O119" s="84"/>
      <c r="P119" s="221">
        <f>O119*H119</f>
        <v>0</v>
      </c>
      <c r="Q119" s="221">
        <v>0.018380000000000001</v>
      </c>
      <c r="R119" s="221">
        <f>Q119*H119</f>
        <v>0.036760000000000001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91</v>
      </c>
      <c r="AT119" s="223" t="s">
        <v>151</v>
      </c>
      <c r="AU119" s="223" t="s">
        <v>81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91</v>
      </c>
      <c r="BM119" s="223" t="s">
        <v>788</v>
      </c>
    </row>
    <row r="120" s="2" customFormat="1">
      <c r="A120" s="38"/>
      <c r="B120" s="39"/>
      <c r="C120" s="40"/>
      <c r="D120" s="225" t="s">
        <v>157</v>
      </c>
      <c r="E120" s="40"/>
      <c r="F120" s="226" t="s">
        <v>166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157</v>
      </c>
      <c r="AU120" s="17" t="s">
        <v>81</v>
      </c>
    </row>
    <row r="121" s="2" customFormat="1">
      <c r="A121" s="38"/>
      <c r="B121" s="39"/>
      <c r="C121" s="40"/>
      <c r="D121" s="230" t="s">
        <v>159</v>
      </c>
      <c r="E121" s="40"/>
      <c r="F121" s="231" t="s">
        <v>167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81</v>
      </c>
    </row>
    <row r="122" s="2" customFormat="1" ht="16.5" customHeight="1">
      <c r="A122" s="38"/>
      <c r="B122" s="39"/>
      <c r="C122" s="212" t="s">
        <v>174</v>
      </c>
      <c r="D122" s="212" t="s">
        <v>151</v>
      </c>
      <c r="E122" s="213" t="s">
        <v>168</v>
      </c>
      <c r="F122" s="214" t="s">
        <v>169</v>
      </c>
      <c r="G122" s="215" t="s">
        <v>154</v>
      </c>
      <c r="H122" s="216">
        <v>243.80000000000001</v>
      </c>
      <c r="I122" s="217"/>
      <c r="J122" s="218">
        <f>ROUND(I122*H122,2)</f>
        <v>0</v>
      </c>
      <c r="K122" s="214" t="s">
        <v>155</v>
      </c>
      <c r="L122" s="44"/>
      <c r="M122" s="219" t="s">
        <v>19</v>
      </c>
      <c r="N122" s="220" t="s">
        <v>45</v>
      </c>
      <c r="O122" s="84"/>
      <c r="P122" s="221">
        <f>O122*H122</f>
        <v>0</v>
      </c>
      <c r="Q122" s="221">
        <v>0.0035000000000000001</v>
      </c>
      <c r="R122" s="221">
        <f>Q122*H122</f>
        <v>0.85330000000000006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91</v>
      </c>
      <c r="AT122" s="223" t="s">
        <v>151</v>
      </c>
      <c r="AU122" s="223" t="s">
        <v>81</v>
      </c>
      <c r="AY122" s="17" t="s">
        <v>148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91</v>
      </c>
      <c r="BM122" s="223" t="s">
        <v>789</v>
      </c>
    </row>
    <row r="123" s="2" customFormat="1">
      <c r="A123" s="38"/>
      <c r="B123" s="39"/>
      <c r="C123" s="40"/>
      <c r="D123" s="225" t="s">
        <v>157</v>
      </c>
      <c r="E123" s="40"/>
      <c r="F123" s="226" t="s">
        <v>171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157</v>
      </c>
      <c r="AU123" s="17" t="s">
        <v>81</v>
      </c>
    </row>
    <row r="124" s="2" customFormat="1">
      <c r="A124" s="38"/>
      <c r="B124" s="39"/>
      <c r="C124" s="40"/>
      <c r="D124" s="230" t="s">
        <v>159</v>
      </c>
      <c r="E124" s="40"/>
      <c r="F124" s="231" t="s">
        <v>172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81</v>
      </c>
    </row>
    <row r="125" s="13" customFormat="1">
      <c r="A125" s="13"/>
      <c r="B125" s="232"/>
      <c r="C125" s="233"/>
      <c r="D125" s="225" t="s">
        <v>161</v>
      </c>
      <c r="E125" s="234" t="s">
        <v>19</v>
      </c>
      <c r="F125" s="235" t="s">
        <v>173</v>
      </c>
      <c r="G125" s="233"/>
      <c r="H125" s="236">
        <v>243.80000000000001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161</v>
      </c>
      <c r="AU125" s="242" t="s">
        <v>81</v>
      </c>
      <c r="AV125" s="13" t="s">
        <v>81</v>
      </c>
      <c r="AW125" s="13" t="s">
        <v>35</v>
      </c>
      <c r="AX125" s="13" t="s">
        <v>77</v>
      </c>
      <c r="AY125" s="242" t="s">
        <v>148</v>
      </c>
    </row>
    <row r="126" s="2" customFormat="1" ht="16.5" customHeight="1">
      <c r="A126" s="38"/>
      <c r="B126" s="39"/>
      <c r="C126" s="212" t="s">
        <v>149</v>
      </c>
      <c r="D126" s="212" t="s">
        <v>151</v>
      </c>
      <c r="E126" s="213" t="s">
        <v>175</v>
      </c>
      <c r="F126" s="214" t="s">
        <v>176</v>
      </c>
      <c r="G126" s="215" t="s">
        <v>154</v>
      </c>
      <c r="H126" s="216">
        <v>759.51999999999998</v>
      </c>
      <c r="I126" s="217"/>
      <c r="J126" s="218">
        <f>ROUND(I126*H126,2)</f>
        <v>0</v>
      </c>
      <c r="K126" s="214" t="s">
        <v>155</v>
      </c>
      <c r="L126" s="44"/>
      <c r="M126" s="219" t="s">
        <v>19</v>
      </c>
      <c r="N126" s="220" t="s">
        <v>45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91</v>
      </c>
      <c r="AT126" s="223" t="s">
        <v>151</v>
      </c>
      <c r="AU126" s="223" t="s">
        <v>81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91</v>
      </c>
      <c r="BM126" s="223" t="s">
        <v>790</v>
      </c>
    </row>
    <row r="127" s="2" customFormat="1">
      <c r="A127" s="38"/>
      <c r="B127" s="39"/>
      <c r="C127" s="40"/>
      <c r="D127" s="225" t="s">
        <v>157</v>
      </c>
      <c r="E127" s="40"/>
      <c r="F127" s="226" t="s">
        <v>178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157</v>
      </c>
      <c r="AU127" s="17" t="s">
        <v>81</v>
      </c>
    </row>
    <row r="128" s="2" customFormat="1">
      <c r="A128" s="38"/>
      <c r="B128" s="39"/>
      <c r="C128" s="40"/>
      <c r="D128" s="230" t="s">
        <v>159</v>
      </c>
      <c r="E128" s="40"/>
      <c r="F128" s="231" t="s">
        <v>179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81</v>
      </c>
    </row>
    <row r="129" s="13" customFormat="1">
      <c r="A129" s="13"/>
      <c r="B129" s="232"/>
      <c r="C129" s="233"/>
      <c r="D129" s="225" t="s">
        <v>161</v>
      </c>
      <c r="E129" s="234" t="s">
        <v>19</v>
      </c>
      <c r="F129" s="235" t="s">
        <v>180</v>
      </c>
      <c r="G129" s="233"/>
      <c r="H129" s="236">
        <v>759.51999999999998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161</v>
      </c>
      <c r="AU129" s="242" t="s">
        <v>81</v>
      </c>
      <c r="AV129" s="13" t="s">
        <v>81</v>
      </c>
      <c r="AW129" s="13" t="s">
        <v>35</v>
      </c>
      <c r="AX129" s="13" t="s">
        <v>77</v>
      </c>
      <c r="AY129" s="242" t="s">
        <v>148</v>
      </c>
    </row>
    <row r="130" s="2" customFormat="1" ht="16.5" customHeight="1">
      <c r="A130" s="38"/>
      <c r="B130" s="39"/>
      <c r="C130" s="212" t="s">
        <v>187</v>
      </c>
      <c r="D130" s="212" t="s">
        <v>151</v>
      </c>
      <c r="E130" s="213" t="s">
        <v>576</v>
      </c>
      <c r="F130" s="214" t="s">
        <v>577</v>
      </c>
      <c r="G130" s="215" t="s">
        <v>183</v>
      </c>
      <c r="H130" s="216">
        <v>3</v>
      </c>
      <c r="I130" s="217"/>
      <c r="J130" s="218">
        <f>ROUND(I130*H130,2)</f>
        <v>0</v>
      </c>
      <c r="K130" s="214" t="s">
        <v>155</v>
      </c>
      <c r="L130" s="44"/>
      <c r="M130" s="219" t="s">
        <v>19</v>
      </c>
      <c r="N130" s="220" t="s">
        <v>45</v>
      </c>
      <c r="O130" s="84"/>
      <c r="P130" s="221">
        <f>O130*H130</f>
        <v>0</v>
      </c>
      <c r="Q130" s="221">
        <v>0.017770000000000001</v>
      </c>
      <c r="R130" s="221">
        <f>Q130*H130</f>
        <v>0.053310000000000003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91</v>
      </c>
      <c r="AT130" s="223" t="s">
        <v>151</v>
      </c>
      <c r="AU130" s="223" t="s">
        <v>81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91</v>
      </c>
      <c r="BM130" s="223" t="s">
        <v>791</v>
      </c>
    </row>
    <row r="131" s="2" customFormat="1">
      <c r="A131" s="38"/>
      <c r="B131" s="39"/>
      <c r="C131" s="40"/>
      <c r="D131" s="225" t="s">
        <v>157</v>
      </c>
      <c r="E131" s="40"/>
      <c r="F131" s="226" t="s">
        <v>579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81</v>
      </c>
    </row>
    <row r="132" s="2" customFormat="1">
      <c r="A132" s="38"/>
      <c r="B132" s="39"/>
      <c r="C132" s="40"/>
      <c r="D132" s="230" t="s">
        <v>159</v>
      </c>
      <c r="E132" s="40"/>
      <c r="F132" s="231" t="s">
        <v>580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81</v>
      </c>
    </row>
    <row r="133" s="2" customFormat="1" ht="16.5" customHeight="1">
      <c r="A133" s="38"/>
      <c r="B133" s="39"/>
      <c r="C133" s="243" t="s">
        <v>191</v>
      </c>
      <c r="D133" s="243" t="s">
        <v>188</v>
      </c>
      <c r="E133" s="244" t="s">
        <v>189</v>
      </c>
      <c r="F133" s="245" t="s">
        <v>190</v>
      </c>
      <c r="G133" s="246" t="s">
        <v>183</v>
      </c>
      <c r="H133" s="247">
        <v>2</v>
      </c>
      <c r="I133" s="248"/>
      <c r="J133" s="249">
        <f>ROUND(I133*H133,2)</f>
        <v>0</v>
      </c>
      <c r="K133" s="245" t="s">
        <v>155</v>
      </c>
      <c r="L133" s="250"/>
      <c r="M133" s="251" t="s">
        <v>19</v>
      </c>
      <c r="N133" s="252" t="s">
        <v>45</v>
      </c>
      <c r="O133" s="84"/>
      <c r="P133" s="221">
        <f>O133*H133</f>
        <v>0</v>
      </c>
      <c r="Q133" s="221">
        <v>0.019230000000000001</v>
      </c>
      <c r="R133" s="221">
        <f>Q133*H133</f>
        <v>0.038460000000000001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191</v>
      </c>
      <c r="AT133" s="223" t="s">
        <v>188</v>
      </c>
      <c r="AU133" s="223" t="s">
        <v>81</v>
      </c>
      <c r="AY133" s="17" t="s">
        <v>148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91</v>
      </c>
      <c r="BM133" s="223" t="s">
        <v>792</v>
      </c>
    </row>
    <row r="134" s="2" customFormat="1">
      <c r="A134" s="38"/>
      <c r="B134" s="39"/>
      <c r="C134" s="40"/>
      <c r="D134" s="225" t="s">
        <v>157</v>
      </c>
      <c r="E134" s="40"/>
      <c r="F134" s="226" t="s">
        <v>190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157</v>
      </c>
      <c r="AU134" s="17" t="s">
        <v>81</v>
      </c>
    </row>
    <row r="135" s="2" customFormat="1">
      <c r="A135" s="38"/>
      <c r="B135" s="39"/>
      <c r="C135" s="40"/>
      <c r="D135" s="230" t="s">
        <v>159</v>
      </c>
      <c r="E135" s="40"/>
      <c r="F135" s="231" t="s">
        <v>193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81</v>
      </c>
    </row>
    <row r="136" s="2" customFormat="1" ht="16.5" customHeight="1">
      <c r="A136" s="38"/>
      <c r="B136" s="39"/>
      <c r="C136" s="243" t="s">
        <v>194</v>
      </c>
      <c r="D136" s="243" t="s">
        <v>188</v>
      </c>
      <c r="E136" s="244" t="s">
        <v>582</v>
      </c>
      <c r="F136" s="245" t="s">
        <v>583</v>
      </c>
      <c r="G136" s="246" t="s">
        <v>183</v>
      </c>
      <c r="H136" s="247">
        <v>1</v>
      </c>
      <c r="I136" s="248"/>
      <c r="J136" s="249">
        <f>ROUND(I136*H136,2)</f>
        <v>0</v>
      </c>
      <c r="K136" s="245" t="s">
        <v>155</v>
      </c>
      <c r="L136" s="250"/>
      <c r="M136" s="251" t="s">
        <v>19</v>
      </c>
      <c r="N136" s="252" t="s">
        <v>45</v>
      </c>
      <c r="O136" s="84"/>
      <c r="P136" s="221">
        <f>O136*H136</f>
        <v>0</v>
      </c>
      <c r="Q136" s="221">
        <v>0.01753</v>
      </c>
      <c r="R136" s="221">
        <f>Q136*H136</f>
        <v>0.01753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191</v>
      </c>
      <c r="AT136" s="223" t="s">
        <v>188</v>
      </c>
      <c r="AU136" s="223" t="s">
        <v>81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91</v>
      </c>
      <c r="BM136" s="223" t="s">
        <v>793</v>
      </c>
    </row>
    <row r="137" s="2" customFormat="1">
      <c r="A137" s="38"/>
      <c r="B137" s="39"/>
      <c r="C137" s="40"/>
      <c r="D137" s="225" t="s">
        <v>157</v>
      </c>
      <c r="E137" s="40"/>
      <c r="F137" s="226" t="s">
        <v>583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81</v>
      </c>
    </row>
    <row r="138" s="2" customFormat="1">
      <c r="A138" s="38"/>
      <c r="B138" s="39"/>
      <c r="C138" s="40"/>
      <c r="D138" s="230" t="s">
        <v>159</v>
      </c>
      <c r="E138" s="40"/>
      <c r="F138" s="231" t="s">
        <v>585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81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194</v>
      </c>
      <c r="F139" s="210" t="s">
        <v>195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SUM(P140:P162)</f>
        <v>0</v>
      </c>
      <c r="Q139" s="204"/>
      <c r="R139" s="205">
        <f>SUM(R140:R162)</f>
        <v>0.098737599999999995</v>
      </c>
      <c r="S139" s="204"/>
      <c r="T139" s="206">
        <f>SUM(T140:T162)</f>
        <v>4.5549999999999997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77</v>
      </c>
      <c r="AT139" s="208" t="s">
        <v>72</v>
      </c>
      <c r="AU139" s="208" t="s">
        <v>77</v>
      </c>
      <c r="AY139" s="207" t="s">
        <v>148</v>
      </c>
      <c r="BK139" s="209">
        <f>SUM(BK140:BK162)</f>
        <v>0</v>
      </c>
    </row>
    <row r="140" s="2" customFormat="1" ht="21.75" customHeight="1">
      <c r="A140" s="38"/>
      <c r="B140" s="39"/>
      <c r="C140" s="212" t="s">
        <v>586</v>
      </c>
      <c r="D140" s="212" t="s">
        <v>151</v>
      </c>
      <c r="E140" s="213" t="s">
        <v>196</v>
      </c>
      <c r="F140" s="214" t="s">
        <v>197</v>
      </c>
      <c r="G140" s="215" t="s">
        <v>154</v>
      </c>
      <c r="H140" s="216">
        <v>759.51999999999998</v>
      </c>
      <c r="I140" s="217"/>
      <c r="J140" s="218">
        <f>ROUND(I140*H140,2)</f>
        <v>0</v>
      </c>
      <c r="K140" s="214" t="s">
        <v>155</v>
      </c>
      <c r="L140" s="44"/>
      <c r="M140" s="219" t="s">
        <v>19</v>
      </c>
      <c r="N140" s="220" t="s">
        <v>45</v>
      </c>
      <c r="O140" s="84"/>
      <c r="P140" s="221">
        <f>O140*H140</f>
        <v>0</v>
      </c>
      <c r="Q140" s="221">
        <v>0.00012999999999999999</v>
      </c>
      <c r="R140" s="221">
        <f>Q140*H140</f>
        <v>0.098737599999999995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91</v>
      </c>
      <c r="AT140" s="223" t="s">
        <v>151</v>
      </c>
      <c r="AU140" s="223" t="s">
        <v>81</v>
      </c>
      <c r="AY140" s="17" t="s">
        <v>148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91</v>
      </c>
      <c r="BM140" s="223" t="s">
        <v>794</v>
      </c>
    </row>
    <row r="141" s="2" customFormat="1">
      <c r="A141" s="38"/>
      <c r="B141" s="39"/>
      <c r="C141" s="40"/>
      <c r="D141" s="225" t="s">
        <v>157</v>
      </c>
      <c r="E141" s="40"/>
      <c r="F141" s="226" t="s">
        <v>199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81</v>
      </c>
    </row>
    <row r="142" s="2" customFormat="1">
      <c r="A142" s="38"/>
      <c r="B142" s="39"/>
      <c r="C142" s="40"/>
      <c r="D142" s="230" t="s">
        <v>159</v>
      </c>
      <c r="E142" s="40"/>
      <c r="F142" s="231" t="s">
        <v>200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81</v>
      </c>
    </row>
    <row r="143" s="13" customFormat="1">
      <c r="A143" s="13"/>
      <c r="B143" s="232"/>
      <c r="C143" s="233"/>
      <c r="D143" s="225" t="s">
        <v>161</v>
      </c>
      <c r="E143" s="234" t="s">
        <v>19</v>
      </c>
      <c r="F143" s="235" t="s">
        <v>180</v>
      </c>
      <c r="G143" s="233"/>
      <c r="H143" s="236">
        <v>759.51999999999998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161</v>
      </c>
      <c r="AU143" s="242" t="s">
        <v>81</v>
      </c>
      <c r="AV143" s="13" t="s">
        <v>81</v>
      </c>
      <c r="AW143" s="13" t="s">
        <v>35</v>
      </c>
      <c r="AX143" s="13" t="s">
        <v>77</v>
      </c>
      <c r="AY143" s="242" t="s">
        <v>148</v>
      </c>
    </row>
    <row r="144" s="2" customFormat="1" ht="16.5" customHeight="1">
      <c r="A144" s="38"/>
      <c r="B144" s="39"/>
      <c r="C144" s="212" t="s">
        <v>588</v>
      </c>
      <c r="D144" s="212" t="s">
        <v>151</v>
      </c>
      <c r="E144" s="213" t="s">
        <v>201</v>
      </c>
      <c r="F144" s="214" t="s">
        <v>202</v>
      </c>
      <c r="G144" s="215" t="s">
        <v>154</v>
      </c>
      <c r="H144" s="216">
        <v>759.51999999999998</v>
      </c>
      <c r="I144" s="217"/>
      <c r="J144" s="218">
        <f>ROUND(I144*H144,2)</f>
        <v>0</v>
      </c>
      <c r="K144" s="214" t="s">
        <v>155</v>
      </c>
      <c r="L144" s="44"/>
      <c r="M144" s="219" t="s">
        <v>19</v>
      </c>
      <c r="N144" s="220" t="s">
        <v>45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91</v>
      </c>
      <c r="AT144" s="223" t="s">
        <v>151</v>
      </c>
      <c r="AU144" s="223" t="s">
        <v>81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91</v>
      </c>
      <c r="BM144" s="223" t="s">
        <v>795</v>
      </c>
    </row>
    <row r="145" s="2" customFormat="1">
      <c r="A145" s="38"/>
      <c r="B145" s="39"/>
      <c r="C145" s="40"/>
      <c r="D145" s="225" t="s">
        <v>157</v>
      </c>
      <c r="E145" s="40"/>
      <c r="F145" s="226" t="s">
        <v>204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81</v>
      </c>
    </row>
    <row r="146" s="2" customFormat="1">
      <c r="A146" s="38"/>
      <c r="B146" s="39"/>
      <c r="C146" s="40"/>
      <c r="D146" s="230" t="s">
        <v>159</v>
      </c>
      <c r="E146" s="40"/>
      <c r="F146" s="231" t="s">
        <v>205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81</v>
      </c>
    </row>
    <row r="147" s="13" customFormat="1">
      <c r="A147" s="13"/>
      <c r="B147" s="232"/>
      <c r="C147" s="233"/>
      <c r="D147" s="225" t="s">
        <v>161</v>
      </c>
      <c r="E147" s="234" t="s">
        <v>19</v>
      </c>
      <c r="F147" s="235" t="s">
        <v>180</v>
      </c>
      <c r="G147" s="233"/>
      <c r="H147" s="236">
        <v>759.51999999999998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161</v>
      </c>
      <c r="AU147" s="242" t="s">
        <v>81</v>
      </c>
      <c r="AV147" s="13" t="s">
        <v>81</v>
      </c>
      <c r="AW147" s="13" t="s">
        <v>35</v>
      </c>
      <c r="AX147" s="13" t="s">
        <v>77</v>
      </c>
      <c r="AY147" s="242" t="s">
        <v>148</v>
      </c>
    </row>
    <row r="148" s="2" customFormat="1" ht="16.5" customHeight="1">
      <c r="A148" s="38"/>
      <c r="B148" s="39"/>
      <c r="C148" s="212" t="s">
        <v>220</v>
      </c>
      <c r="D148" s="212" t="s">
        <v>151</v>
      </c>
      <c r="E148" s="213" t="s">
        <v>590</v>
      </c>
      <c r="F148" s="214" t="s">
        <v>591</v>
      </c>
      <c r="G148" s="215" t="s">
        <v>154</v>
      </c>
      <c r="H148" s="216">
        <v>7</v>
      </c>
      <c r="I148" s="217"/>
      <c r="J148" s="218">
        <f>ROUND(I148*H148,2)</f>
        <v>0</v>
      </c>
      <c r="K148" s="214" t="s">
        <v>155</v>
      </c>
      <c r="L148" s="44"/>
      <c r="M148" s="219" t="s">
        <v>19</v>
      </c>
      <c r="N148" s="220" t="s">
        <v>45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0.26100000000000001</v>
      </c>
      <c r="T148" s="222">
        <f>S148*H148</f>
        <v>1.827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91</v>
      </c>
      <c r="AT148" s="223" t="s">
        <v>151</v>
      </c>
      <c r="AU148" s="223" t="s">
        <v>81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91</v>
      </c>
      <c r="BM148" s="223" t="s">
        <v>796</v>
      </c>
    </row>
    <row r="149" s="2" customFormat="1">
      <c r="A149" s="38"/>
      <c r="B149" s="39"/>
      <c r="C149" s="40"/>
      <c r="D149" s="225" t="s">
        <v>157</v>
      </c>
      <c r="E149" s="40"/>
      <c r="F149" s="226" t="s">
        <v>593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81</v>
      </c>
    </row>
    <row r="150" s="2" customFormat="1">
      <c r="A150" s="38"/>
      <c r="B150" s="39"/>
      <c r="C150" s="40"/>
      <c r="D150" s="230" t="s">
        <v>159</v>
      </c>
      <c r="E150" s="40"/>
      <c r="F150" s="231" t="s">
        <v>594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81</v>
      </c>
    </row>
    <row r="151" s="13" customFormat="1">
      <c r="A151" s="13"/>
      <c r="B151" s="232"/>
      <c r="C151" s="233"/>
      <c r="D151" s="225" t="s">
        <v>161</v>
      </c>
      <c r="E151" s="234" t="s">
        <v>19</v>
      </c>
      <c r="F151" s="235" t="s">
        <v>797</v>
      </c>
      <c r="G151" s="233"/>
      <c r="H151" s="236">
        <v>7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161</v>
      </c>
      <c r="AU151" s="242" t="s">
        <v>81</v>
      </c>
      <c r="AV151" s="13" t="s">
        <v>81</v>
      </c>
      <c r="AW151" s="13" t="s">
        <v>35</v>
      </c>
      <c r="AX151" s="13" t="s">
        <v>77</v>
      </c>
      <c r="AY151" s="242" t="s">
        <v>148</v>
      </c>
    </row>
    <row r="152" s="2" customFormat="1" ht="16.5" customHeight="1">
      <c r="A152" s="38"/>
      <c r="B152" s="39"/>
      <c r="C152" s="212" t="s">
        <v>8</v>
      </c>
      <c r="D152" s="212" t="s">
        <v>151</v>
      </c>
      <c r="E152" s="213" t="s">
        <v>207</v>
      </c>
      <c r="F152" s="214" t="s">
        <v>208</v>
      </c>
      <c r="G152" s="215" t="s">
        <v>154</v>
      </c>
      <c r="H152" s="216">
        <v>8</v>
      </c>
      <c r="I152" s="217"/>
      <c r="J152" s="218">
        <f>ROUND(I152*H152,2)</f>
        <v>0</v>
      </c>
      <c r="K152" s="214" t="s">
        <v>155</v>
      </c>
      <c r="L152" s="44"/>
      <c r="M152" s="219" t="s">
        <v>19</v>
      </c>
      <c r="N152" s="220" t="s">
        <v>45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0.063</v>
      </c>
      <c r="T152" s="222">
        <f>S152*H152</f>
        <v>0.504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91</v>
      </c>
      <c r="AT152" s="223" t="s">
        <v>151</v>
      </c>
      <c r="AU152" s="223" t="s">
        <v>81</v>
      </c>
      <c r="AY152" s="17" t="s">
        <v>148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91</v>
      </c>
      <c r="BM152" s="223" t="s">
        <v>798</v>
      </c>
    </row>
    <row r="153" s="2" customFormat="1">
      <c r="A153" s="38"/>
      <c r="B153" s="39"/>
      <c r="C153" s="40"/>
      <c r="D153" s="225" t="s">
        <v>157</v>
      </c>
      <c r="E153" s="40"/>
      <c r="F153" s="226" t="s">
        <v>210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157</v>
      </c>
      <c r="AU153" s="17" t="s">
        <v>81</v>
      </c>
    </row>
    <row r="154" s="2" customFormat="1">
      <c r="A154" s="38"/>
      <c r="B154" s="39"/>
      <c r="C154" s="40"/>
      <c r="D154" s="230" t="s">
        <v>159</v>
      </c>
      <c r="E154" s="40"/>
      <c r="F154" s="231" t="s">
        <v>211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81</v>
      </c>
    </row>
    <row r="155" s="2" customFormat="1" ht="16.5" customHeight="1">
      <c r="A155" s="38"/>
      <c r="B155" s="39"/>
      <c r="C155" s="212" t="s">
        <v>235</v>
      </c>
      <c r="D155" s="212" t="s">
        <v>151</v>
      </c>
      <c r="E155" s="213" t="s">
        <v>213</v>
      </c>
      <c r="F155" s="214" t="s">
        <v>214</v>
      </c>
      <c r="G155" s="215" t="s">
        <v>215</v>
      </c>
      <c r="H155" s="216">
        <v>0.47999999999999998</v>
      </c>
      <c r="I155" s="217"/>
      <c r="J155" s="218">
        <f>ROUND(I155*H155,2)</f>
        <v>0</v>
      </c>
      <c r="K155" s="214" t="s">
        <v>155</v>
      </c>
      <c r="L155" s="44"/>
      <c r="M155" s="219" t="s">
        <v>19</v>
      </c>
      <c r="N155" s="220" t="s">
        <v>45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1.8</v>
      </c>
      <c r="T155" s="222">
        <f>S155*H155</f>
        <v>0.86399999999999999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91</v>
      </c>
      <c r="AT155" s="223" t="s">
        <v>151</v>
      </c>
      <c r="AU155" s="223" t="s">
        <v>81</v>
      </c>
      <c r="AY155" s="17" t="s">
        <v>148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91</v>
      </c>
      <c r="BM155" s="223" t="s">
        <v>799</v>
      </c>
    </row>
    <row r="156" s="2" customFormat="1">
      <c r="A156" s="38"/>
      <c r="B156" s="39"/>
      <c r="C156" s="40"/>
      <c r="D156" s="225" t="s">
        <v>157</v>
      </c>
      <c r="E156" s="40"/>
      <c r="F156" s="226" t="s">
        <v>217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157</v>
      </c>
      <c r="AU156" s="17" t="s">
        <v>81</v>
      </c>
    </row>
    <row r="157" s="2" customFormat="1">
      <c r="A157" s="38"/>
      <c r="B157" s="39"/>
      <c r="C157" s="40"/>
      <c r="D157" s="230" t="s">
        <v>159</v>
      </c>
      <c r="E157" s="40"/>
      <c r="F157" s="231" t="s">
        <v>218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81</v>
      </c>
    </row>
    <row r="158" s="13" customFormat="1">
      <c r="A158" s="13"/>
      <c r="B158" s="232"/>
      <c r="C158" s="233"/>
      <c r="D158" s="225" t="s">
        <v>161</v>
      </c>
      <c r="E158" s="234" t="s">
        <v>19</v>
      </c>
      <c r="F158" s="235" t="s">
        <v>604</v>
      </c>
      <c r="G158" s="233"/>
      <c r="H158" s="236">
        <v>0.47999999999999998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161</v>
      </c>
      <c r="AU158" s="242" t="s">
        <v>81</v>
      </c>
      <c r="AV158" s="13" t="s">
        <v>81</v>
      </c>
      <c r="AW158" s="13" t="s">
        <v>35</v>
      </c>
      <c r="AX158" s="13" t="s">
        <v>77</v>
      </c>
      <c r="AY158" s="242" t="s">
        <v>148</v>
      </c>
    </row>
    <row r="159" s="2" customFormat="1" ht="16.5" customHeight="1">
      <c r="A159" s="38"/>
      <c r="B159" s="39"/>
      <c r="C159" s="212" t="s">
        <v>241</v>
      </c>
      <c r="D159" s="212" t="s">
        <v>151</v>
      </c>
      <c r="E159" s="213" t="s">
        <v>221</v>
      </c>
      <c r="F159" s="214" t="s">
        <v>222</v>
      </c>
      <c r="G159" s="215" t="s">
        <v>154</v>
      </c>
      <c r="H159" s="216">
        <v>20</v>
      </c>
      <c r="I159" s="217"/>
      <c r="J159" s="218">
        <f>ROUND(I159*H159,2)</f>
        <v>0</v>
      </c>
      <c r="K159" s="214" t="s">
        <v>155</v>
      </c>
      <c r="L159" s="44"/>
      <c r="M159" s="219" t="s">
        <v>19</v>
      </c>
      <c r="N159" s="220" t="s">
        <v>45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0.068000000000000005</v>
      </c>
      <c r="T159" s="222">
        <f>S159*H159</f>
        <v>1.3600000000000001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91</v>
      </c>
      <c r="AT159" s="223" t="s">
        <v>151</v>
      </c>
      <c r="AU159" s="223" t="s">
        <v>81</v>
      </c>
      <c r="AY159" s="17" t="s">
        <v>148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91</v>
      </c>
      <c r="BM159" s="223" t="s">
        <v>800</v>
      </c>
    </row>
    <row r="160" s="2" customFormat="1">
      <c r="A160" s="38"/>
      <c r="B160" s="39"/>
      <c r="C160" s="40"/>
      <c r="D160" s="225" t="s">
        <v>157</v>
      </c>
      <c r="E160" s="40"/>
      <c r="F160" s="226" t="s">
        <v>224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81</v>
      </c>
    </row>
    <row r="161" s="2" customFormat="1">
      <c r="A161" s="38"/>
      <c r="B161" s="39"/>
      <c r="C161" s="40"/>
      <c r="D161" s="230" t="s">
        <v>159</v>
      </c>
      <c r="E161" s="40"/>
      <c r="F161" s="231" t="s">
        <v>225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81</v>
      </c>
    </row>
    <row r="162" s="13" customFormat="1">
      <c r="A162" s="13"/>
      <c r="B162" s="232"/>
      <c r="C162" s="233"/>
      <c r="D162" s="225" t="s">
        <v>161</v>
      </c>
      <c r="E162" s="234" t="s">
        <v>19</v>
      </c>
      <c r="F162" s="235" t="s">
        <v>259</v>
      </c>
      <c r="G162" s="233"/>
      <c r="H162" s="236">
        <v>20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161</v>
      </c>
      <c r="AU162" s="242" t="s">
        <v>81</v>
      </c>
      <c r="AV162" s="13" t="s">
        <v>81</v>
      </c>
      <c r="AW162" s="13" t="s">
        <v>35</v>
      </c>
      <c r="AX162" s="13" t="s">
        <v>77</v>
      </c>
      <c r="AY162" s="242" t="s">
        <v>148</v>
      </c>
    </row>
    <row r="163" s="12" customFormat="1" ht="22.8" customHeight="1">
      <c r="A163" s="12"/>
      <c r="B163" s="196"/>
      <c r="C163" s="197"/>
      <c r="D163" s="198" t="s">
        <v>72</v>
      </c>
      <c r="E163" s="210" t="s">
        <v>227</v>
      </c>
      <c r="F163" s="210" t="s">
        <v>228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SUM(P164:P181)</f>
        <v>0</v>
      </c>
      <c r="Q163" s="204"/>
      <c r="R163" s="205">
        <f>SUM(R164:R181)</f>
        <v>0</v>
      </c>
      <c r="S163" s="204"/>
      <c r="T163" s="206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77</v>
      </c>
      <c r="AT163" s="208" t="s">
        <v>72</v>
      </c>
      <c r="AU163" s="208" t="s">
        <v>77</v>
      </c>
      <c r="AY163" s="207" t="s">
        <v>148</v>
      </c>
      <c r="BK163" s="209">
        <f>SUM(BK164:BK181)</f>
        <v>0</v>
      </c>
    </row>
    <row r="164" s="2" customFormat="1" ht="16.5" customHeight="1">
      <c r="A164" s="38"/>
      <c r="B164" s="39"/>
      <c r="C164" s="212" t="s">
        <v>247</v>
      </c>
      <c r="D164" s="212" t="s">
        <v>151</v>
      </c>
      <c r="E164" s="213" t="s">
        <v>229</v>
      </c>
      <c r="F164" s="214" t="s">
        <v>230</v>
      </c>
      <c r="G164" s="215" t="s">
        <v>231</v>
      </c>
      <c r="H164" s="216">
        <v>4.7854799999999997</v>
      </c>
      <c r="I164" s="217"/>
      <c r="J164" s="218">
        <f>ROUND(I164*H164,2)</f>
        <v>0</v>
      </c>
      <c r="K164" s="214" t="s">
        <v>155</v>
      </c>
      <c r="L164" s="44"/>
      <c r="M164" s="219" t="s">
        <v>19</v>
      </c>
      <c r="N164" s="220" t="s">
        <v>45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91</v>
      </c>
      <c r="AT164" s="223" t="s">
        <v>151</v>
      </c>
      <c r="AU164" s="223" t="s">
        <v>81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91</v>
      </c>
      <c r="BM164" s="223" t="s">
        <v>801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233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81</v>
      </c>
    </row>
    <row r="166" s="2" customFormat="1">
      <c r="A166" s="38"/>
      <c r="B166" s="39"/>
      <c r="C166" s="40"/>
      <c r="D166" s="230" t="s">
        <v>159</v>
      </c>
      <c r="E166" s="40"/>
      <c r="F166" s="231" t="s">
        <v>234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81</v>
      </c>
    </row>
    <row r="167" s="2" customFormat="1" ht="16.5" customHeight="1">
      <c r="A167" s="38"/>
      <c r="B167" s="39"/>
      <c r="C167" s="212" t="s">
        <v>253</v>
      </c>
      <c r="D167" s="212" t="s">
        <v>151</v>
      </c>
      <c r="E167" s="213" t="s">
        <v>236</v>
      </c>
      <c r="F167" s="214" t="s">
        <v>237</v>
      </c>
      <c r="G167" s="215" t="s">
        <v>231</v>
      </c>
      <c r="H167" s="216">
        <v>4.7854799999999997</v>
      </c>
      <c r="I167" s="217"/>
      <c r="J167" s="218">
        <f>ROUND(I167*H167,2)</f>
        <v>0</v>
      </c>
      <c r="K167" s="214" t="s">
        <v>155</v>
      </c>
      <c r="L167" s="44"/>
      <c r="M167" s="219" t="s">
        <v>19</v>
      </c>
      <c r="N167" s="220" t="s">
        <v>45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91</v>
      </c>
      <c r="AT167" s="223" t="s">
        <v>151</v>
      </c>
      <c r="AU167" s="223" t="s">
        <v>81</v>
      </c>
      <c r="AY167" s="17" t="s">
        <v>148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91</v>
      </c>
      <c r="BM167" s="223" t="s">
        <v>802</v>
      </c>
    </row>
    <row r="168" s="2" customFormat="1">
      <c r="A168" s="38"/>
      <c r="B168" s="39"/>
      <c r="C168" s="40"/>
      <c r="D168" s="225" t="s">
        <v>157</v>
      </c>
      <c r="E168" s="40"/>
      <c r="F168" s="226" t="s">
        <v>239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157</v>
      </c>
      <c r="AU168" s="17" t="s">
        <v>81</v>
      </c>
    </row>
    <row r="169" s="2" customFormat="1">
      <c r="A169" s="38"/>
      <c r="B169" s="39"/>
      <c r="C169" s="40"/>
      <c r="D169" s="230" t="s">
        <v>159</v>
      </c>
      <c r="E169" s="40"/>
      <c r="F169" s="231" t="s">
        <v>240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81</v>
      </c>
    </row>
    <row r="170" s="2" customFormat="1" ht="21.75" customHeight="1">
      <c r="A170" s="38"/>
      <c r="B170" s="39"/>
      <c r="C170" s="212" t="s">
        <v>259</v>
      </c>
      <c r="D170" s="212" t="s">
        <v>151</v>
      </c>
      <c r="E170" s="213" t="s">
        <v>242</v>
      </c>
      <c r="F170" s="214" t="s">
        <v>243</v>
      </c>
      <c r="G170" s="215" t="s">
        <v>231</v>
      </c>
      <c r="H170" s="216">
        <v>4.7854799999999997</v>
      </c>
      <c r="I170" s="217"/>
      <c r="J170" s="218">
        <f>ROUND(I170*H170,2)</f>
        <v>0</v>
      </c>
      <c r="K170" s="214" t="s">
        <v>155</v>
      </c>
      <c r="L170" s="44"/>
      <c r="M170" s="219" t="s">
        <v>19</v>
      </c>
      <c r="N170" s="220" t="s">
        <v>45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91</v>
      </c>
      <c r="AT170" s="223" t="s">
        <v>151</v>
      </c>
      <c r="AU170" s="223" t="s">
        <v>81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91</v>
      </c>
      <c r="BM170" s="223" t="s">
        <v>803</v>
      </c>
    </row>
    <row r="171" s="2" customFormat="1">
      <c r="A171" s="38"/>
      <c r="B171" s="39"/>
      <c r="C171" s="40"/>
      <c r="D171" s="225" t="s">
        <v>157</v>
      </c>
      <c r="E171" s="40"/>
      <c r="F171" s="226" t="s">
        <v>245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81</v>
      </c>
    </row>
    <row r="172" s="2" customFormat="1">
      <c r="A172" s="38"/>
      <c r="B172" s="39"/>
      <c r="C172" s="40"/>
      <c r="D172" s="230" t="s">
        <v>159</v>
      </c>
      <c r="E172" s="40"/>
      <c r="F172" s="231" t="s">
        <v>246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81</v>
      </c>
    </row>
    <row r="173" s="2" customFormat="1" ht="16.5" customHeight="1">
      <c r="A173" s="38"/>
      <c r="B173" s="39"/>
      <c r="C173" s="212" t="s">
        <v>7</v>
      </c>
      <c r="D173" s="212" t="s">
        <v>151</v>
      </c>
      <c r="E173" s="213" t="s">
        <v>248</v>
      </c>
      <c r="F173" s="214" t="s">
        <v>249</v>
      </c>
      <c r="G173" s="215" t="s">
        <v>231</v>
      </c>
      <c r="H173" s="216">
        <v>4.7854799999999997</v>
      </c>
      <c r="I173" s="217"/>
      <c r="J173" s="218">
        <f>ROUND(I173*H173,2)</f>
        <v>0</v>
      </c>
      <c r="K173" s="214" t="s">
        <v>155</v>
      </c>
      <c r="L173" s="44"/>
      <c r="M173" s="219" t="s">
        <v>19</v>
      </c>
      <c r="N173" s="220" t="s">
        <v>45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91</v>
      </c>
      <c r="AT173" s="223" t="s">
        <v>151</v>
      </c>
      <c r="AU173" s="223" t="s">
        <v>81</v>
      </c>
      <c r="AY173" s="17" t="s">
        <v>148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91</v>
      </c>
      <c r="BM173" s="223" t="s">
        <v>804</v>
      </c>
    </row>
    <row r="174" s="2" customFormat="1">
      <c r="A174" s="38"/>
      <c r="B174" s="39"/>
      <c r="C174" s="40"/>
      <c r="D174" s="225" t="s">
        <v>157</v>
      </c>
      <c r="E174" s="40"/>
      <c r="F174" s="226" t="s">
        <v>251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81</v>
      </c>
    </row>
    <row r="175" s="2" customFormat="1">
      <c r="A175" s="38"/>
      <c r="B175" s="39"/>
      <c r="C175" s="40"/>
      <c r="D175" s="230" t="s">
        <v>159</v>
      </c>
      <c r="E175" s="40"/>
      <c r="F175" s="231" t="s">
        <v>252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81</v>
      </c>
    </row>
    <row r="176" s="2" customFormat="1" ht="16.5" customHeight="1">
      <c r="A176" s="38"/>
      <c r="B176" s="39"/>
      <c r="C176" s="212" t="s">
        <v>276</v>
      </c>
      <c r="D176" s="212" t="s">
        <v>151</v>
      </c>
      <c r="E176" s="213" t="s">
        <v>254</v>
      </c>
      <c r="F176" s="214" t="s">
        <v>255</v>
      </c>
      <c r="G176" s="215" t="s">
        <v>231</v>
      </c>
      <c r="H176" s="216">
        <v>57.271500000000003</v>
      </c>
      <c r="I176" s="217"/>
      <c r="J176" s="218">
        <f>ROUND(I176*H176,2)</f>
        <v>0</v>
      </c>
      <c r="K176" s="214" t="s">
        <v>155</v>
      </c>
      <c r="L176" s="44"/>
      <c r="M176" s="219" t="s">
        <v>19</v>
      </c>
      <c r="N176" s="220" t="s">
        <v>45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91</v>
      </c>
      <c r="AT176" s="223" t="s">
        <v>151</v>
      </c>
      <c r="AU176" s="223" t="s">
        <v>81</v>
      </c>
      <c r="AY176" s="17" t="s">
        <v>148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91</v>
      </c>
      <c r="BM176" s="223" t="s">
        <v>805</v>
      </c>
    </row>
    <row r="177" s="2" customFormat="1">
      <c r="A177" s="38"/>
      <c r="B177" s="39"/>
      <c r="C177" s="40"/>
      <c r="D177" s="225" t="s">
        <v>157</v>
      </c>
      <c r="E177" s="40"/>
      <c r="F177" s="226" t="s">
        <v>257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157</v>
      </c>
      <c r="AU177" s="17" t="s">
        <v>81</v>
      </c>
    </row>
    <row r="178" s="2" customFormat="1">
      <c r="A178" s="38"/>
      <c r="B178" s="39"/>
      <c r="C178" s="40"/>
      <c r="D178" s="230" t="s">
        <v>159</v>
      </c>
      <c r="E178" s="40"/>
      <c r="F178" s="231" t="s">
        <v>258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81</v>
      </c>
    </row>
    <row r="179" s="2" customFormat="1" ht="21.75" customHeight="1">
      <c r="A179" s="38"/>
      <c r="B179" s="39"/>
      <c r="C179" s="212" t="s">
        <v>284</v>
      </c>
      <c r="D179" s="212" t="s">
        <v>151</v>
      </c>
      <c r="E179" s="213" t="s">
        <v>260</v>
      </c>
      <c r="F179" s="214" t="s">
        <v>261</v>
      </c>
      <c r="G179" s="215" t="s">
        <v>231</v>
      </c>
      <c r="H179" s="216">
        <v>5.72715</v>
      </c>
      <c r="I179" s="217"/>
      <c r="J179" s="218">
        <f>ROUND(I179*H179,2)</f>
        <v>0</v>
      </c>
      <c r="K179" s="214" t="s">
        <v>155</v>
      </c>
      <c r="L179" s="44"/>
      <c r="M179" s="219" t="s">
        <v>19</v>
      </c>
      <c r="N179" s="220" t="s">
        <v>45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91</v>
      </c>
      <c r="AT179" s="223" t="s">
        <v>151</v>
      </c>
      <c r="AU179" s="223" t="s">
        <v>81</v>
      </c>
      <c r="AY179" s="17" t="s">
        <v>148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91</v>
      </c>
      <c r="BM179" s="223" t="s">
        <v>806</v>
      </c>
    </row>
    <row r="180" s="2" customFormat="1">
      <c r="A180" s="38"/>
      <c r="B180" s="39"/>
      <c r="C180" s="40"/>
      <c r="D180" s="225" t="s">
        <v>157</v>
      </c>
      <c r="E180" s="40"/>
      <c r="F180" s="226" t="s">
        <v>263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157</v>
      </c>
      <c r="AU180" s="17" t="s">
        <v>81</v>
      </c>
    </row>
    <row r="181" s="2" customFormat="1">
      <c r="A181" s="38"/>
      <c r="B181" s="39"/>
      <c r="C181" s="40"/>
      <c r="D181" s="230" t="s">
        <v>159</v>
      </c>
      <c r="E181" s="40"/>
      <c r="F181" s="231" t="s">
        <v>264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81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265</v>
      </c>
      <c r="F182" s="210" t="s">
        <v>266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SUM(P183:P185)</f>
        <v>0</v>
      </c>
      <c r="Q182" s="204"/>
      <c r="R182" s="205">
        <f>SUM(R183:R185)</f>
        <v>0</v>
      </c>
      <c r="S182" s="204"/>
      <c r="T182" s="206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77</v>
      </c>
      <c r="AT182" s="208" t="s">
        <v>72</v>
      </c>
      <c r="AU182" s="208" t="s">
        <v>77</v>
      </c>
      <c r="AY182" s="207" t="s">
        <v>148</v>
      </c>
      <c r="BK182" s="209">
        <f>SUM(BK183:BK185)</f>
        <v>0</v>
      </c>
    </row>
    <row r="183" s="2" customFormat="1" ht="16.5" customHeight="1">
      <c r="A183" s="38"/>
      <c r="B183" s="39"/>
      <c r="C183" s="212" t="s">
        <v>291</v>
      </c>
      <c r="D183" s="212" t="s">
        <v>151</v>
      </c>
      <c r="E183" s="213" t="s">
        <v>267</v>
      </c>
      <c r="F183" s="214" t="s">
        <v>268</v>
      </c>
      <c r="G183" s="215" t="s">
        <v>231</v>
      </c>
      <c r="H183" s="216">
        <v>1.4360900000000001</v>
      </c>
      <c r="I183" s="217"/>
      <c r="J183" s="218">
        <f>ROUND(I183*H183,2)</f>
        <v>0</v>
      </c>
      <c r="K183" s="214" t="s">
        <v>155</v>
      </c>
      <c r="L183" s="44"/>
      <c r="M183" s="219" t="s">
        <v>19</v>
      </c>
      <c r="N183" s="220" t="s">
        <v>45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91</v>
      </c>
      <c r="AT183" s="223" t="s">
        <v>151</v>
      </c>
      <c r="AU183" s="223" t="s">
        <v>81</v>
      </c>
      <c r="AY183" s="17" t="s">
        <v>148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91</v>
      </c>
      <c r="BM183" s="223" t="s">
        <v>807</v>
      </c>
    </row>
    <row r="184" s="2" customFormat="1">
      <c r="A184" s="38"/>
      <c r="B184" s="39"/>
      <c r="C184" s="40"/>
      <c r="D184" s="225" t="s">
        <v>157</v>
      </c>
      <c r="E184" s="40"/>
      <c r="F184" s="226" t="s">
        <v>270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157</v>
      </c>
      <c r="AU184" s="17" t="s">
        <v>81</v>
      </c>
    </row>
    <row r="185" s="2" customFormat="1">
      <c r="A185" s="38"/>
      <c r="B185" s="39"/>
      <c r="C185" s="40"/>
      <c r="D185" s="230" t="s">
        <v>159</v>
      </c>
      <c r="E185" s="40"/>
      <c r="F185" s="231" t="s">
        <v>271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81</v>
      </c>
    </row>
    <row r="186" s="12" customFormat="1" ht="25.92" customHeight="1">
      <c r="A186" s="12"/>
      <c r="B186" s="196"/>
      <c r="C186" s="197"/>
      <c r="D186" s="198" t="s">
        <v>72</v>
      </c>
      <c r="E186" s="199" t="s">
        <v>272</v>
      </c>
      <c r="F186" s="199" t="s">
        <v>273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P187+P191+P233+P251+P254+P279+P302+P328+P333+P363</f>
        <v>0</v>
      </c>
      <c r="Q186" s="204"/>
      <c r="R186" s="205">
        <f>R187+R191+R233+R251+R254+R279+R302+R328+R333+R363</f>
        <v>2.5152868000000002</v>
      </c>
      <c r="S186" s="204"/>
      <c r="T186" s="206">
        <f>T187+T191+T233+T251+T254+T279+T302+T328+T333+T363</f>
        <v>0.23048156000000003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81</v>
      </c>
      <c r="AT186" s="208" t="s">
        <v>72</v>
      </c>
      <c r="AU186" s="208" t="s">
        <v>73</v>
      </c>
      <c r="AY186" s="207" t="s">
        <v>148</v>
      </c>
      <c r="BK186" s="209">
        <f>BK187+BK191+BK233+BK251+BK254+BK279+BK302+BK328+BK333+BK363</f>
        <v>0</v>
      </c>
    </row>
    <row r="187" s="12" customFormat="1" ht="22.8" customHeight="1">
      <c r="A187" s="12"/>
      <c r="B187" s="196"/>
      <c r="C187" s="197"/>
      <c r="D187" s="198" t="s">
        <v>72</v>
      </c>
      <c r="E187" s="210" t="s">
        <v>274</v>
      </c>
      <c r="F187" s="210" t="s">
        <v>275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SUM(P188:P190)</f>
        <v>0</v>
      </c>
      <c r="Q187" s="204"/>
      <c r="R187" s="205">
        <f>SUM(R188:R190)</f>
        <v>0</v>
      </c>
      <c r="S187" s="204"/>
      <c r="T187" s="206">
        <f>SUM(T188:T190)</f>
        <v>0.0155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81</v>
      </c>
      <c r="AT187" s="208" t="s">
        <v>72</v>
      </c>
      <c r="AU187" s="208" t="s">
        <v>77</v>
      </c>
      <c r="AY187" s="207" t="s">
        <v>148</v>
      </c>
      <c r="BK187" s="209">
        <f>SUM(BK188:BK190)</f>
        <v>0</v>
      </c>
    </row>
    <row r="188" s="2" customFormat="1" ht="16.5" customHeight="1">
      <c r="A188" s="38"/>
      <c r="B188" s="39"/>
      <c r="C188" s="212" t="s">
        <v>297</v>
      </c>
      <c r="D188" s="212" t="s">
        <v>151</v>
      </c>
      <c r="E188" s="213" t="s">
        <v>277</v>
      </c>
      <c r="F188" s="214" t="s">
        <v>278</v>
      </c>
      <c r="G188" s="215" t="s">
        <v>183</v>
      </c>
      <c r="H188" s="216">
        <v>5</v>
      </c>
      <c r="I188" s="217"/>
      <c r="J188" s="218">
        <f>ROUND(I188*H188,2)</f>
        <v>0</v>
      </c>
      <c r="K188" s="214" t="s">
        <v>155</v>
      </c>
      <c r="L188" s="44"/>
      <c r="M188" s="219" t="s">
        <v>19</v>
      </c>
      <c r="N188" s="220" t="s">
        <v>45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0.0030999999999999999</v>
      </c>
      <c r="T188" s="222">
        <f>S188*H188</f>
        <v>0.0155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235</v>
      </c>
      <c r="AT188" s="223" t="s">
        <v>151</v>
      </c>
      <c r="AU188" s="223" t="s">
        <v>81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235</v>
      </c>
      <c r="BM188" s="223" t="s">
        <v>808</v>
      </c>
    </row>
    <row r="189" s="2" customFormat="1">
      <c r="A189" s="38"/>
      <c r="B189" s="39"/>
      <c r="C189" s="40"/>
      <c r="D189" s="225" t="s">
        <v>157</v>
      </c>
      <c r="E189" s="40"/>
      <c r="F189" s="226" t="s">
        <v>280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157</v>
      </c>
      <c r="AU189" s="17" t="s">
        <v>81</v>
      </c>
    </row>
    <row r="190" s="2" customFormat="1">
      <c r="A190" s="38"/>
      <c r="B190" s="39"/>
      <c r="C190" s="40"/>
      <c r="D190" s="230" t="s">
        <v>159</v>
      </c>
      <c r="E190" s="40"/>
      <c r="F190" s="231" t="s">
        <v>281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81</v>
      </c>
    </row>
    <row r="191" s="12" customFormat="1" ht="22.8" customHeight="1">
      <c r="A191" s="12"/>
      <c r="B191" s="196"/>
      <c r="C191" s="197"/>
      <c r="D191" s="198" t="s">
        <v>72</v>
      </c>
      <c r="E191" s="210" t="s">
        <v>282</v>
      </c>
      <c r="F191" s="210" t="s">
        <v>283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SUM(P192:P232)</f>
        <v>0</v>
      </c>
      <c r="Q191" s="204"/>
      <c r="R191" s="205">
        <f>SUM(R192:R232)</f>
        <v>0.17712999999999998</v>
      </c>
      <c r="S191" s="204"/>
      <c r="T191" s="206">
        <f>SUM(T192:T232)</f>
        <v>0.16042000000000001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81</v>
      </c>
      <c r="AT191" s="208" t="s">
        <v>72</v>
      </c>
      <c r="AU191" s="208" t="s">
        <v>77</v>
      </c>
      <c r="AY191" s="207" t="s">
        <v>148</v>
      </c>
      <c r="BK191" s="209">
        <f>SUM(BK192:BK232)</f>
        <v>0</v>
      </c>
    </row>
    <row r="192" s="2" customFormat="1" ht="16.5" customHeight="1">
      <c r="A192" s="38"/>
      <c r="B192" s="39"/>
      <c r="C192" s="212" t="s">
        <v>303</v>
      </c>
      <c r="D192" s="212" t="s">
        <v>151</v>
      </c>
      <c r="E192" s="213" t="s">
        <v>285</v>
      </c>
      <c r="F192" s="214" t="s">
        <v>286</v>
      </c>
      <c r="G192" s="215" t="s">
        <v>287</v>
      </c>
      <c r="H192" s="216">
        <v>4</v>
      </c>
      <c r="I192" s="217"/>
      <c r="J192" s="218">
        <f>ROUND(I192*H192,2)</f>
        <v>0</v>
      </c>
      <c r="K192" s="214" t="s">
        <v>155</v>
      </c>
      <c r="L192" s="44"/>
      <c r="M192" s="219" t="s">
        <v>19</v>
      </c>
      <c r="N192" s="220" t="s">
        <v>45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0.01933</v>
      </c>
      <c r="T192" s="222">
        <f>S192*H192</f>
        <v>0.07732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235</v>
      </c>
      <c r="AT192" s="223" t="s">
        <v>151</v>
      </c>
      <c r="AU192" s="223" t="s">
        <v>81</v>
      </c>
      <c r="AY192" s="17" t="s">
        <v>148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235</v>
      </c>
      <c r="BM192" s="223" t="s">
        <v>809</v>
      </c>
    </row>
    <row r="193" s="2" customFormat="1">
      <c r="A193" s="38"/>
      <c r="B193" s="39"/>
      <c r="C193" s="40"/>
      <c r="D193" s="225" t="s">
        <v>157</v>
      </c>
      <c r="E193" s="40"/>
      <c r="F193" s="226" t="s">
        <v>289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81</v>
      </c>
    </row>
    <row r="194" s="2" customFormat="1">
      <c r="A194" s="38"/>
      <c r="B194" s="39"/>
      <c r="C194" s="40"/>
      <c r="D194" s="230" t="s">
        <v>159</v>
      </c>
      <c r="E194" s="40"/>
      <c r="F194" s="231" t="s">
        <v>290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81</v>
      </c>
    </row>
    <row r="195" s="2" customFormat="1" ht="16.5" customHeight="1">
      <c r="A195" s="38"/>
      <c r="B195" s="39"/>
      <c r="C195" s="212" t="s">
        <v>309</v>
      </c>
      <c r="D195" s="212" t="s">
        <v>151</v>
      </c>
      <c r="E195" s="213" t="s">
        <v>292</v>
      </c>
      <c r="F195" s="214" t="s">
        <v>293</v>
      </c>
      <c r="G195" s="215" t="s">
        <v>287</v>
      </c>
      <c r="H195" s="216">
        <v>4</v>
      </c>
      <c r="I195" s="217"/>
      <c r="J195" s="218">
        <f>ROUND(I195*H195,2)</f>
        <v>0</v>
      </c>
      <c r="K195" s="214" t="s">
        <v>155</v>
      </c>
      <c r="L195" s="44"/>
      <c r="M195" s="219" t="s">
        <v>19</v>
      </c>
      <c r="N195" s="220" t="s">
        <v>45</v>
      </c>
      <c r="O195" s="84"/>
      <c r="P195" s="221">
        <f>O195*H195</f>
        <v>0</v>
      </c>
      <c r="Q195" s="221">
        <v>0.014760000000000001</v>
      </c>
      <c r="R195" s="221">
        <f>Q195*H195</f>
        <v>0.059040000000000002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235</v>
      </c>
      <c r="AT195" s="223" t="s">
        <v>151</v>
      </c>
      <c r="AU195" s="223" t="s">
        <v>81</v>
      </c>
      <c r="AY195" s="17" t="s">
        <v>148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235</v>
      </c>
      <c r="BM195" s="223" t="s">
        <v>810</v>
      </c>
    </row>
    <row r="196" s="2" customFormat="1">
      <c r="A196" s="38"/>
      <c r="B196" s="39"/>
      <c r="C196" s="40"/>
      <c r="D196" s="225" t="s">
        <v>157</v>
      </c>
      <c r="E196" s="40"/>
      <c r="F196" s="226" t="s">
        <v>295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157</v>
      </c>
      <c r="AU196" s="17" t="s">
        <v>81</v>
      </c>
    </row>
    <row r="197" s="2" customFormat="1">
      <c r="A197" s="38"/>
      <c r="B197" s="39"/>
      <c r="C197" s="40"/>
      <c r="D197" s="230" t="s">
        <v>159</v>
      </c>
      <c r="E197" s="40"/>
      <c r="F197" s="231" t="s">
        <v>296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81</v>
      </c>
    </row>
    <row r="198" s="2" customFormat="1" ht="16.5" customHeight="1">
      <c r="A198" s="38"/>
      <c r="B198" s="39"/>
      <c r="C198" s="212" t="s">
        <v>315</v>
      </c>
      <c r="D198" s="212" t="s">
        <v>151</v>
      </c>
      <c r="E198" s="213" t="s">
        <v>617</v>
      </c>
      <c r="F198" s="214" t="s">
        <v>618</v>
      </c>
      <c r="G198" s="215" t="s">
        <v>287</v>
      </c>
      <c r="H198" s="216">
        <v>2</v>
      </c>
      <c r="I198" s="217"/>
      <c r="J198" s="218">
        <f>ROUND(I198*H198,2)</f>
        <v>0</v>
      </c>
      <c r="K198" s="214" t="s">
        <v>155</v>
      </c>
      <c r="L198" s="44"/>
      <c r="M198" s="219" t="s">
        <v>19</v>
      </c>
      <c r="N198" s="220" t="s">
        <v>45</v>
      </c>
      <c r="O198" s="84"/>
      <c r="P198" s="221">
        <f>O198*H198</f>
        <v>0</v>
      </c>
      <c r="Q198" s="221">
        <v>0.017690000000000001</v>
      </c>
      <c r="R198" s="221">
        <f>Q198*H198</f>
        <v>0.035380000000000002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151</v>
      </c>
      <c r="AU198" s="223" t="s">
        <v>81</v>
      </c>
      <c r="AY198" s="17" t="s">
        <v>148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235</v>
      </c>
      <c r="BM198" s="223" t="s">
        <v>811</v>
      </c>
    </row>
    <row r="199" s="2" customFormat="1">
      <c r="A199" s="38"/>
      <c r="B199" s="39"/>
      <c r="C199" s="40"/>
      <c r="D199" s="225" t="s">
        <v>157</v>
      </c>
      <c r="E199" s="40"/>
      <c r="F199" s="226" t="s">
        <v>620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81</v>
      </c>
    </row>
    <row r="200" s="2" customFormat="1">
      <c r="A200" s="38"/>
      <c r="B200" s="39"/>
      <c r="C200" s="40"/>
      <c r="D200" s="230" t="s">
        <v>159</v>
      </c>
      <c r="E200" s="40"/>
      <c r="F200" s="231" t="s">
        <v>621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81</v>
      </c>
    </row>
    <row r="201" s="2" customFormat="1" ht="16.5" customHeight="1">
      <c r="A201" s="38"/>
      <c r="B201" s="39"/>
      <c r="C201" s="212" t="s">
        <v>319</v>
      </c>
      <c r="D201" s="212" t="s">
        <v>151</v>
      </c>
      <c r="E201" s="213" t="s">
        <v>622</v>
      </c>
      <c r="F201" s="214" t="s">
        <v>623</v>
      </c>
      <c r="G201" s="215" t="s">
        <v>287</v>
      </c>
      <c r="H201" s="216">
        <v>2</v>
      </c>
      <c r="I201" s="217"/>
      <c r="J201" s="218">
        <f>ROUND(I201*H201,2)</f>
        <v>0</v>
      </c>
      <c r="K201" s="214" t="s">
        <v>155</v>
      </c>
      <c r="L201" s="44"/>
      <c r="M201" s="219" t="s">
        <v>19</v>
      </c>
      <c r="N201" s="220" t="s">
        <v>45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0.01107</v>
      </c>
      <c r="T201" s="222">
        <f>S201*H201</f>
        <v>0.02214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235</v>
      </c>
      <c r="AT201" s="223" t="s">
        <v>151</v>
      </c>
      <c r="AU201" s="223" t="s">
        <v>81</v>
      </c>
      <c r="AY201" s="17" t="s">
        <v>148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235</v>
      </c>
      <c r="BM201" s="223" t="s">
        <v>812</v>
      </c>
    </row>
    <row r="202" s="2" customFormat="1">
      <c r="A202" s="38"/>
      <c r="B202" s="39"/>
      <c r="C202" s="40"/>
      <c r="D202" s="225" t="s">
        <v>157</v>
      </c>
      <c r="E202" s="40"/>
      <c r="F202" s="226" t="s">
        <v>625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81</v>
      </c>
    </row>
    <row r="203" s="2" customFormat="1">
      <c r="A203" s="38"/>
      <c r="B203" s="39"/>
      <c r="C203" s="40"/>
      <c r="D203" s="230" t="s">
        <v>159</v>
      </c>
      <c r="E203" s="40"/>
      <c r="F203" s="231" t="s">
        <v>626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81</v>
      </c>
    </row>
    <row r="204" s="2" customFormat="1" ht="16.5" customHeight="1">
      <c r="A204" s="38"/>
      <c r="B204" s="39"/>
      <c r="C204" s="212" t="s">
        <v>325</v>
      </c>
      <c r="D204" s="212" t="s">
        <v>151</v>
      </c>
      <c r="E204" s="213" t="s">
        <v>298</v>
      </c>
      <c r="F204" s="214" t="s">
        <v>299</v>
      </c>
      <c r="G204" s="215" t="s">
        <v>287</v>
      </c>
      <c r="H204" s="216">
        <v>3</v>
      </c>
      <c r="I204" s="217"/>
      <c r="J204" s="218">
        <f>ROUND(I204*H204,2)</f>
        <v>0</v>
      </c>
      <c r="K204" s="214" t="s">
        <v>155</v>
      </c>
      <c r="L204" s="44"/>
      <c r="M204" s="219" t="s">
        <v>19</v>
      </c>
      <c r="N204" s="220" t="s">
        <v>45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0.019460000000000002</v>
      </c>
      <c r="T204" s="222">
        <f>S204*H204</f>
        <v>0.058380000000000001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151</v>
      </c>
      <c r="AU204" s="223" t="s">
        <v>81</v>
      </c>
      <c r="AY204" s="17" t="s">
        <v>148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235</v>
      </c>
      <c r="BM204" s="223" t="s">
        <v>813</v>
      </c>
    </row>
    <row r="205" s="2" customFormat="1">
      <c r="A205" s="38"/>
      <c r="B205" s="39"/>
      <c r="C205" s="40"/>
      <c r="D205" s="225" t="s">
        <v>157</v>
      </c>
      <c r="E205" s="40"/>
      <c r="F205" s="226" t="s">
        <v>301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157</v>
      </c>
      <c r="AU205" s="17" t="s">
        <v>81</v>
      </c>
    </row>
    <row r="206" s="2" customFormat="1">
      <c r="A206" s="38"/>
      <c r="B206" s="39"/>
      <c r="C206" s="40"/>
      <c r="D206" s="230" t="s">
        <v>159</v>
      </c>
      <c r="E206" s="40"/>
      <c r="F206" s="231" t="s">
        <v>302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81</v>
      </c>
    </row>
    <row r="207" s="2" customFormat="1" ht="16.5" customHeight="1">
      <c r="A207" s="38"/>
      <c r="B207" s="39"/>
      <c r="C207" s="212" t="s">
        <v>331</v>
      </c>
      <c r="D207" s="212" t="s">
        <v>151</v>
      </c>
      <c r="E207" s="213" t="s">
        <v>304</v>
      </c>
      <c r="F207" s="214" t="s">
        <v>305</v>
      </c>
      <c r="G207" s="215" t="s">
        <v>287</v>
      </c>
      <c r="H207" s="216">
        <v>2</v>
      </c>
      <c r="I207" s="217"/>
      <c r="J207" s="218">
        <f>ROUND(I207*H207,2)</f>
        <v>0</v>
      </c>
      <c r="K207" s="214" t="s">
        <v>155</v>
      </c>
      <c r="L207" s="44"/>
      <c r="M207" s="219" t="s">
        <v>19</v>
      </c>
      <c r="N207" s="220" t="s">
        <v>45</v>
      </c>
      <c r="O207" s="84"/>
      <c r="P207" s="221">
        <f>O207*H207</f>
        <v>0</v>
      </c>
      <c r="Q207" s="221">
        <v>0.016469999999999999</v>
      </c>
      <c r="R207" s="221">
        <f>Q207*H207</f>
        <v>0.032939999999999997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235</v>
      </c>
      <c r="AT207" s="223" t="s">
        <v>151</v>
      </c>
      <c r="AU207" s="223" t="s">
        <v>81</v>
      </c>
      <c r="AY207" s="17" t="s">
        <v>148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235</v>
      </c>
      <c r="BM207" s="223" t="s">
        <v>814</v>
      </c>
    </row>
    <row r="208" s="2" customFormat="1">
      <c r="A208" s="38"/>
      <c r="B208" s="39"/>
      <c r="C208" s="40"/>
      <c r="D208" s="225" t="s">
        <v>157</v>
      </c>
      <c r="E208" s="40"/>
      <c r="F208" s="226" t="s">
        <v>307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157</v>
      </c>
      <c r="AU208" s="17" t="s">
        <v>81</v>
      </c>
    </row>
    <row r="209" s="2" customFormat="1">
      <c r="A209" s="38"/>
      <c r="B209" s="39"/>
      <c r="C209" s="40"/>
      <c r="D209" s="230" t="s">
        <v>159</v>
      </c>
      <c r="E209" s="40"/>
      <c r="F209" s="231" t="s">
        <v>308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81</v>
      </c>
    </row>
    <row r="210" s="2" customFormat="1" ht="16.5" customHeight="1">
      <c r="A210" s="38"/>
      <c r="B210" s="39"/>
      <c r="C210" s="212" t="s">
        <v>337</v>
      </c>
      <c r="D210" s="212" t="s">
        <v>151</v>
      </c>
      <c r="E210" s="213" t="s">
        <v>310</v>
      </c>
      <c r="F210" s="214" t="s">
        <v>311</v>
      </c>
      <c r="G210" s="215" t="s">
        <v>287</v>
      </c>
      <c r="H210" s="216">
        <v>2</v>
      </c>
      <c r="I210" s="217"/>
      <c r="J210" s="218">
        <f>ROUND(I210*H210,2)</f>
        <v>0</v>
      </c>
      <c r="K210" s="214" t="s">
        <v>155</v>
      </c>
      <c r="L210" s="44"/>
      <c r="M210" s="219" t="s">
        <v>19</v>
      </c>
      <c r="N210" s="220" t="s">
        <v>45</v>
      </c>
      <c r="O210" s="84"/>
      <c r="P210" s="221">
        <f>O210*H210</f>
        <v>0</v>
      </c>
      <c r="Q210" s="221">
        <v>0.014749999999999999</v>
      </c>
      <c r="R210" s="221">
        <f>Q210*H210</f>
        <v>0.029499999999999998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235</v>
      </c>
      <c r="AT210" s="223" t="s">
        <v>151</v>
      </c>
      <c r="AU210" s="223" t="s">
        <v>81</v>
      </c>
      <c r="AY210" s="17" t="s">
        <v>148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235</v>
      </c>
      <c r="BM210" s="223" t="s">
        <v>815</v>
      </c>
    </row>
    <row r="211" s="2" customFormat="1">
      <c r="A211" s="38"/>
      <c r="B211" s="39"/>
      <c r="C211" s="40"/>
      <c r="D211" s="225" t="s">
        <v>157</v>
      </c>
      <c r="E211" s="40"/>
      <c r="F211" s="226" t="s">
        <v>313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157</v>
      </c>
      <c r="AU211" s="17" t="s">
        <v>81</v>
      </c>
    </row>
    <row r="212" s="2" customFormat="1">
      <c r="A212" s="38"/>
      <c r="B212" s="39"/>
      <c r="C212" s="40"/>
      <c r="D212" s="230" t="s">
        <v>159</v>
      </c>
      <c r="E212" s="40"/>
      <c r="F212" s="231" t="s">
        <v>314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81</v>
      </c>
    </row>
    <row r="213" s="2" customFormat="1" ht="16.5" customHeight="1">
      <c r="A213" s="38"/>
      <c r="B213" s="39"/>
      <c r="C213" s="212" t="s">
        <v>343</v>
      </c>
      <c r="D213" s="212" t="s">
        <v>151</v>
      </c>
      <c r="E213" s="213" t="s">
        <v>316</v>
      </c>
      <c r="F213" s="214" t="s">
        <v>317</v>
      </c>
      <c r="G213" s="215" t="s">
        <v>287</v>
      </c>
      <c r="H213" s="216">
        <v>1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45</v>
      </c>
      <c r="O213" s="84"/>
      <c r="P213" s="221">
        <f>O213*H213</f>
        <v>0</v>
      </c>
      <c r="Q213" s="221">
        <v>0.014749999999999999</v>
      </c>
      <c r="R213" s="221">
        <f>Q213*H213</f>
        <v>0.014749999999999999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151</v>
      </c>
      <c r="AU213" s="223" t="s">
        <v>81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235</v>
      </c>
      <c r="BM213" s="223" t="s">
        <v>816</v>
      </c>
    </row>
    <row r="214" s="2" customFormat="1">
      <c r="A214" s="38"/>
      <c r="B214" s="39"/>
      <c r="C214" s="40"/>
      <c r="D214" s="225" t="s">
        <v>157</v>
      </c>
      <c r="E214" s="40"/>
      <c r="F214" s="226" t="s">
        <v>313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157</v>
      </c>
      <c r="AU214" s="17" t="s">
        <v>81</v>
      </c>
    </row>
    <row r="215" s="2" customFormat="1" ht="16.5" customHeight="1">
      <c r="A215" s="38"/>
      <c r="B215" s="39"/>
      <c r="C215" s="212" t="s">
        <v>351</v>
      </c>
      <c r="D215" s="212" t="s">
        <v>151</v>
      </c>
      <c r="E215" s="213" t="s">
        <v>320</v>
      </c>
      <c r="F215" s="214" t="s">
        <v>321</v>
      </c>
      <c r="G215" s="215" t="s">
        <v>287</v>
      </c>
      <c r="H215" s="216">
        <v>3</v>
      </c>
      <c r="I215" s="217"/>
      <c r="J215" s="218">
        <f>ROUND(I215*H215,2)</f>
        <v>0</v>
      </c>
      <c r="K215" s="214" t="s">
        <v>155</v>
      </c>
      <c r="L215" s="44"/>
      <c r="M215" s="219" t="s">
        <v>19</v>
      </c>
      <c r="N215" s="220" t="s">
        <v>45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0.00085999999999999998</v>
      </c>
      <c r="T215" s="222">
        <f>S215*H215</f>
        <v>0.0025799999999999998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235</v>
      </c>
      <c r="AT215" s="223" t="s">
        <v>151</v>
      </c>
      <c r="AU215" s="223" t="s">
        <v>81</v>
      </c>
      <c r="AY215" s="17" t="s">
        <v>148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235</v>
      </c>
      <c r="BM215" s="223" t="s">
        <v>817</v>
      </c>
    </row>
    <row r="216" s="2" customFormat="1">
      <c r="A216" s="38"/>
      <c r="B216" s="39"/>
      <c r="C216" s="40"/>
      <c r="D216" s="225" t="s">
        <v>157</v>
      </c>
      <c r="E216" s="40"/>
      <c r="F216" s="226" t="s">
        <v>323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157</v>
      </c>
      <c r="AU216" s="17" t="s">
        <v>81</v>
      </c>
    </row>
    <row r="217" s="2" customFormat="1">
      <c r="A217" s="38"/>
      <c r="B217" s="39"/>
      <c r="C217" s="40"/>
      <c r="D217" s="230" t="s">
        <v>159</v>
      </c>
      <c r="E217" s="40"/>
      <c r="F217" s="231" t="s">
        <v>324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81</v>
      </c>
    </row>
    <row r="218" s="2" customFormat="1" ht="16.5" customHeight="1">
      <c r="A218" s="38"/>
      <c r="B218" s="39"/>
      <c r="C218" s="212" t="s">
        <v>357</v>
      </c>
      <c r="D218" s="212" t="s">
        <v>151</v>
      </c>
      <c r="E218" s="213" t="s">
        <v>326</v>
      </c>
      <c r="F218" s="214" t="s">
        <v>327</v>
      </c>
      <c r="G218" s="215" t="s">
        <v>287</v>
      </c>
      <c r="H218" s="216">
        <v>2</v>
      </c>
      <c r="I218" s="217"/>
      <c r="J218" s="218">
        <f>ROUND(I218*H218,2)</f>
        <v>0</v>
      </c>
      <c r="K218" s="214" t="s">
        <v>155</v>
      </c>
      <c r="L218" s="44"/>
      <c r="M218" s="219" t="s">
        <v>19</v>
      </c>
      <c r="N218" s="220" t="s">
        <v>45</v>
      </c>
      <c r="O218" s="84"/>
      <c r="P218" s="221">
        <f>O218*H218</f>
        <v>0</v>
      </c>
      <c r="Q218" s="221">
        <v>0.0015399999999999999</v>
      </c>
      <c r="R218" s="221">
        <f>Q218*H218</f>
        <v>0.0030799999999999998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235</v>
      </c>
      <c r="AT218" s="223" t="s">
        <v>151</v>
      </c>
      <c r="AU218" s="223" t="s">
        <v>81</v>
      </c>
      <c r="AY218" s="17" t="s">
        <v>148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235</v>
      </c>
      <c r="BM218" s="223" t="s">
        <v>818</v>
      </c>
    </row>
    <row r="219" s="2" customFormat="1">
      <c r="A219" s="38"/>
      <c r="B219" s="39"/>
      <c r="C219" s="40"/>
      <c r="D219" s="225" t="s">
        <v>157</v>
      </c>
      <c r="E219" s="40"/>
      <c r="F219" s="226" t="s">
        <v>329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81</v>
      </c>
    </row>
    <row r="220" s="2" customFormat="1">
      <c r="A220" s="38"/>
      <c r="B220" s="39"/>
      <c r="C220" s="40"/>
      <c r="D220" s="230" t="s">
        <v>159</v>
      </c>
      <c r="E220" s="40"/>
      <c r="F220" s="231" t="s">
        <v>330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81</v>
      </c>
    </row>
    <row r="221" s="2" customFormat="1" ht="16.5" customHeight="1">
      <c r="A221" s="38"/>
      <c r="B221" s="39"/>
      <c r="C221" s="212" t="s">
        <v>362</v>
      </c>
      <c r="D221" s="212" t="s">
        <v>151</v>
      </c>
      <c r="E221" s="213" t="s">
        <v>819</v>
      </c>
      <c r="F221" s="214" t="s">
        <v>820</v>
      </c>
      <c r="G221" s="215" t="s">
        <v>287</v>
      </c>
      <c r="H221" s="216">
        <v>1</v>
      </c>
      <c r="I221" s="217"/>
      <c r="J221" s="218">
        <f>ROUND(I221*H221,2)</f>
        <v>0</v>
      </c>
      <c r="K221" s="214" t="s">
        <v>155</v>
      </c>
      <c r="L221" s="44"/>
      <c r="M221" s="219" t="s">
        <v>19</v>
      </c>
      <c r="N221" s="220" t="s">
        <v>45</v>
      </c>
      <c r="O221" s="84"/>
      <c r="P221" s="221">
        <f>O221*H221</f>
        <v>0</v>
      </c>
      <c r="Q221" s="221">
        <v>0.0019599999999999999</v>
      </c>
      <c r="R221" s="221">
        <f>Q221*H221</f>
        <v>0.0019599999999999999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235</v>
      </c>
      <c r="AT221" s="223" t="s">
        <v>151</v>
      </c>
      <c r="AU221" s="223" t="s">
        <v>81</v>
      </c>
      <c r="AY221" s="17" t="s">
        <v>148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235</v>
      </c>
      <c r="BM221" s="223" t="s">
        <v>821</v>
      </c>
    </row>
    <row r="222" s="2" customFormat="1">
      <c r="A222" s="38"/>
      <c r="B222" s="39"/>
      <c r="C222" s="40"/>
      <c r="D222" s="225" t="s">
        <v>157</v>
      </c>
      <c r="E222" s="40"/>
      <c r="F222" s="226" t="s">
        <v>822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157</v>
      </c>
      <c r="AU222" s="17" t="s">
        <v>81</v>
      </c>
    </row>
    <row r="223" s="2" customFormat="1">
      <c r="A223" s="38"/>
      <c r="B223" s="39"/>
      <c r="C223" s="40"/>
      <c r="D223" s="230" t="s">
        <v>159</v>
      </c>
      <c r="E223" s="40"/>
      <c r="F223" s="231" t="s">
        <v>823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81</v>
      </c>
    </row>
    <row r="224" s="2" customFormat="1" ht="16.5" customHeight="1">
      <c r="A224" s="38"/>
      <c r="B224" s="39"/>
      <c r="C224" s="212" t="s">
        <v>368</v>
      </c>
      <c r="D224" s="212" t="s">
        <v>151</v>
      </c>
      <c r="E224" s="213" t="s">
        <v>332</v>
      </c>
      <c r="F224" s="214" t="s">
        <v>333</v>
      </c>
      <c r="G224" s="215" t="s">
        <v>183</v>
      </c>
      <c r="H224" s="216">
        <v>2</v>
      </c>
      <c r="I224" s="217"/>
      <c r="J224" s="218">
        <f>ROUND(I224*H224,2)</f>
        <v>0</v>
      </c>
      <c r="K224" s="214" t="s">
        <v>155</v>
      </c>
      <c r="L224" s="44"/>
      <c r="M224" s="219" t="s">
        <v>19</v>
      </c>
      <c r="N224" s="220" t="s">
        <v>45</v>
      </c>
      <c r="O224" s="84"/>
      <c r="P224" s="221">
        <f>O224*H224</f>
        <v>0</v>
      </c>
      <c r="Q224" s="221">
        <v>0.00024000000000000001</v>
      </c>
      <c r="R224" s="221">
        <f>Q224*H224</f>
        <v>0.00048000000000000001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235</v>
      </c>
      <c r="AT224" s="223" t="s">
        <v>151</v>
      </c>
      <c r="AU224" s="223" t="s">
        <v>81</v>
      </c>
      <c r="AY224" s="17" t="s">
        <v>148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235</v>
      </c>
      <c r="BM224" s="223" t="s">
        <v>824</v>
      </c>
    </row>
    <row r="225" s="2" customFormat="1">
      <c r="A225" s="38"/>
      <c r="B225" s="39"/>
      <c r="C225" s="40"/>
      <c r="D225" s="225" t="s">
        <v>157</v>
      </c>
      <c r="E225" s="40"/>
      <c r="F225" s="226" t="s">
        <v>335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157</v>
      </c>
      <c r="AU225" s="17" t="s">
        <v>81</v>
      </c>
    </row>
    <row r="226" s="2" customFormat="1">
      <c r="A226" s="38"/>
      <c r="B226" s="39"/>
      <c r="C226" s="40"/>
      <c r="D226" s="230" t="s">
        <v>159</v>
      </c>
      <c r="E226" s="40"/>
      <c r="F226" s="231" t="s">
        <v>336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81</v>
      </c>
    </row>
    <row r="227" s="2" customFormat="1" ht="16.5" customHeight="1">
      <c r="A227" s="38"/>
      <c r="B227" s="39"/>
      <c r="C227" s="212" t="s">
        <v>641</v>
      </c>
      <c r="D227" s="212" t="s">
        <v>151</v>
      </c>
      <c r="E227" s="213" t="s">
        <v>825</v>
      </c>
      <c r="F227" s="214" t="s">
        <v>826</v>
      </c>
      <c r="G227" s="215" t="s">
        <v>231</v>
      </c>
      <c r="H227" s="216">
        <v>0.17713000000000001</v>
      </c>
      <c r="I227" s="217"/>
      <c r="J227" s="218">
        <f>ROUND(I227*H227,2)</f>
        <v>0</v>
      </c>
      <c r="K227" s="214" t="s">
        <v>155</v>
      </c>
      <c r="L227" s="44"/>
      <c r="M227" s="219" t="s">
        <v>19</v>
      </c>
      <c r="N227" s="220" t="s">
        <v>45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235</v>
      </c>
      <c r="AT227" s="223" t="s">
        <v>151</v>
      </c>
      <c r="AU227" s="223" t="s">
        <v>81</v>
      </c>
      <c r="AY227" s="17" t="s">
        <v>148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235</v>
      </c>
      <c r="BM227" s="223" t="s">
        <v>827</v>
      </c>
    </row>
    <row r="228" s="2" customFormat="1">
      <c r="A228" s="38"/>
      <c r="B228" s="39"/>
      <c r="C228" s="40"/>
      <c r="D228" s="225" t="s">
        <v>157</v>
      </c>
      <c r="E228" s="40"/>
      <c r="F228" s="226" t="s">
        <v>828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157</v>
      </c>
      <c r="AU228" s="17" t="s">
        <v>81</v>
      </c>
    </row>
    <row r="229" s="2" customFormat="1">
      <c r="A229" s="38"/>
      <c r="B229" s="39"/>
      <c r="C229" s="40"/>
      <c r="D229" s="230" t="s">
        <v>159</v>
      </c>
      <c r="E229" s="40"/>
      <c r="F229" s="231" t="s">
        <v>829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81</v>
      </c>
    </row>
    <row r="230" s="2" customFormat="1" ht="16.5" customHeight="1">
      <c r="A230" s="38"/>
      <c r="B230" s="39"/>
      <c r="C230" s="212" t="s">
        <v>643</v>
      </c>
      <c r="D230" s="212" t="s">
        <v>151</v>
      </c>
      <c r="E230" s="213" t="s">
        <v>344</v>
      </c>
      <c r="F230" s="214" t="s">
        <v>345</v>
      </c>
      <c r="G230" s="215" t="s">
        <v>231</v>
      </c>
      <c r="H230" s="216">
        <v>0.17713000000000001</v>
      </c>
      <c r="I230" s="217"/>
      <c r="J230" s="218">
        <f>ROUND(I230*H230,2)</f>
        <v>0</v>
      </c>
      <c r="K230" s="214" t="s">
        <v>155</v>
      </c>
      <c r="L230" s="44"/>
      <c r="M230" s="219" t="s">
        <v>19</v>
      </c>
      <c r="N230" s="220" t="s">
        <v>45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235</v>
      </c>
      <c r="AT230" s="223" t="s">
        <v>151</v>
      </c>
      <c r="AU230" s="223" t="s">
        <v>81</v>
      </c>
      <c r="AY230" s="17" t="s">
        <v>148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235</v>
      </c>
      <c r="BM230" s="223" t="s">
        <v>830</v>
      </c>
    </row>
    <row r="231" s="2" customFormat="1">
      <c r="A231" s="38"/>
      <c r="B231" s="39"/>
      <c r="C231" s="40"/>
      <c r="D231" s="225" t="s">
        <v>157</v>
      </c>
      <c r="E231" s="40"/>
      <c r="F231" s="226" t="s">
        <v>347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157</v>
      </c>
      <c r="AU231" s="17" t="s">
        <v>81</v>
      </c>
    </row>
    <row r="232" s="2" customFormat="1">
      <c r="A232" s="38"/>
      <c r="B232" s="39"/>
      <c r="C232" s="40"/>
      <c r="D232" s="230" t="s">
        <v>159</v>
      </c>
      <c r="E232" s="40"/>
      <c r="F232" s="231" t="s">
        <v>348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81</v>
      </c>
    </row>
    <row r="233" s="12" customFormat="1" ht="22.8" customHeight="1">
      <c r="A233" s="12"/>
      <c r="B233" s="196"/>
      <c r="C233" s="197"/>
      <c r="D233" s="198" t="s">
        <v>72</v>
      </c>
      <c r="E233" s="210" t="s">
        <v>349</v>
      </c>
      <c r="F233" s="210" t="s">
        <v>350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SUM(P234:P250)</f>
        <v>0</v>
      </c>
      <c r="Q233" s="204"/>
      <c r="R233" s="205">
        <f>SUM(R234:R250)</f>
        <v>0.0045000000000000005</v>
      </c>
      <c r="S233" s="204"/>
      <c r="T233" s="206">
        <f>SUM(T234:T250)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81</v>
      </c>
      <c r="AT233" s="208" t="s">
        <v>72</v>
      </c>
      <c r="AU233" s="208" t="s">
        <v>77</v>
      </c>
      <c r="AY233" s="207" t="s">
        <v>148</v>
      </c>
      <c r="BK233" s="209">
        <f>SUM(BK234:BK250)</f>
        <v>0</v>
      </c>
    </row>
    <row r="234" s="2" customFormat="1" ht="16.5" customHeight="1">
      <c r="A234" s="38"/>
      <c r="B234" s="39"/>
      <c r="C234" s="212" t="s">
        <v>375</v>
      </c>
      <c r="D234" s="212" t="s">
        <v>151</v>
      </c>
      <c r="E234" s="213" t="s">
        <v>352</v>
      </c>
      <c r="F234" s="214" t="s">
        <v>353</v>
      </c>
      <c r="G234" s="215" t="s">
        <v>183</v>
      </c>
      <c r="H234" s="216">
        <v>30</v>
      </c>
      <c r="I234" s="217"/>
      <c r="J234" s="218">
        <f>ROUND(I234*H234,2)</f>
        <v>0</v>
      </c>
      <c r="K234" s="214" t="s">
        <v>155</v>
      </c>
      <c r="L234" s="44"/>
      <c r="M234" s="219" t="s">
        <v>19</v>
      </c>
      <c r="N234" s="220" t="s">
        <v>45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235</v>
      </c>
      <c r="AT234" s="223" t="s">
        <v>151</v>
      </c>
      <c r="AU234" s="223" t="s">
        <v>81</v>
      </c>
      <c r="AY234" s="17" t="s">
        <v>148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235</v>
      </c>
      <c r="BM234" s="223" t="s">
        <v>831</v>
      </c>
    </row>
    <row r="235" s="2" customFormat="1">
      <c r="A235" s="38"/>
      <c r="B235" s="39"/>
      <c r="C235" s="40"/>
      <c r="D235" s="225" t="s">
        <v>157</v>
      </c>
      <c r="E235" s="40"/>
      <c r="F235" s="226" t="s">
        <v>355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157</v>
      </c>
      <c r="AU235" s="17" t="s">
        <v>81</v>
      </c>
    </row>
    <row r="236" s="2" customFormat="1">
      <c r="A236" s="38"/>
      <c r="B236" s="39"/>
      <c r="C236" s="40"/>
      <c r="D236" s="230" t="s">
        <v>159</v>
      </c>
      <c r="E236" s="40"/>
      <c r="F236" s="231" t="s">
        <v>356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159</v>
      </c>
      <c r="AU236" s="17" t="s">
        <v>81</v>
      </c>
    </row>
    <row r="237" s="2" customFormat="1" ht="16.5" customHeight="1">
      <c r="A237" s="38"/>
      <c r="B237" s="39"/>
      <c r="C237" s="243" t="s">
        <v>382</v>
      </c>
      <c r="D237" s="243" t="s">
        <v>188</v>
      </c>
      <c r="E237" s="244" t="s">
        <v>358</v>
      </c>
      <c r="F237" s="245" t="s">
        <v>359</v>
      </c>
      <c r="G237" s="246" t="s">
        <v>183</v>
      </c>
      <c r="H237" s="247">
        <v>30</v>
      </c>
      <c r="I237" s="248"/>
      <c r="J237" s="249">
        <f>ROUND(I237*H237,2)</f>
        <v>0</v>
      </c>
      <c r="K237" s="245" t="s">
        <v>19</v>
      </c>
      <c r="L237" s="250"/>
      <c r="M237" s="251" t="s">
        <v>19</v>
      </c>
      <c r="N237" s="252" t="s">
        <v>45</v>
      </c>
      <c r="O237" s="84"/>
      <c r="P237" s="221">
        <f>O237*H237</f>
        <v>0</v>
      </c>
      <c r="Q237" s="221">
        <v>5.0000000000000002E-05</v>
      </c>
      <c r="R237" s="221">
        <f>Q237*H237</f>
        <v>0.0015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337</v>
      </c>
      <c r="AT237" s="223" t="s">
        <v>188</v>
      </c>
      <c r="AU237" s="223" t="s">
        <v>81</v>
      </c>
      <c r="AY237" s="17" t="s">
        <v>148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235</v>
      </c>
      <c r="BM237" s="223" t="s">
        <v>832</v>
      </c>
    </row>
    <row r="238" s="2" customFormat="1">
      <c r="A238" s="38"/>
      <c r="B238" s="39"/>
      <c r="C238" s="40"/>
      <c r="D238" s="225" t="s">
        <v>157</v>
      </c>
      <c r="E238" s="40"/>
      <c r="F238" s="226" t="s">
        <v>361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157</v>
      </c>
      <c r="AU238" s="17" t="s">
        <v>81</v>
      </c>
    </row>
    <row r="239" s="2" customFormat="1" ht="16.5" customHeight="1">
      <c r="A239" s="38"/>
      <c r="B239" s="39"/>
      <c r="C239" s="212" t="s">
        <v>389</v>
      </c>
      <c r="D239" s="212" t="s">
        <v>151</v>
      </c>
      <c r="E239" s="213" t="s">
        <v>363</v>
      </c>
      <c r="F239" s="214" t="s">
        <v>364</v>
      </c>
      <c r="G239" s="215" t="s">
        <v>183</v>
      </c>
      <c r="H239" s="216">
        <v>60</v>
      </c>
      <c r="I239" s="217"/>
      <c r="J239" s="218">
        <f>ROUND(I239*H239,2)</f>
        <v>0</v>
      </c>
      <c r="K239" s="214" t="s">
        <v>155</v>
      </c>
      <c r="L239" s="44"/>
      <c r="M239" s="219" t="s">
        <v>19</v>
      </c>
      <c r="N239" s="220" t="s">
        <v>45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235</v>
      </c>
      <c r="AT239" s="223" t="s">
        <v>151</v>
      </c>
      <c r="AU239" s="223" t="s">
        <v>81</v>
      </c>
      <c r="AY239" s="17" t="s">
        <v>148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235</v>
      </c>
      <c r="BM239" s="223" t="s">
        <v>833</v>
      </c>
    </row>
    <row r="240" s="2" customFormat="1">
      <c r="A240" s="38"/>
      <c r="B240" s="39"/>
      <c r="C240" s="40"/>
      <c r="D240" s="225" t="s">
        <v>157</v>
      </c>
      <c r="E240" s="40"/>
      <c r="F240" s="226" t="s">
        <v>366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157</v>
      </c>
      <c r="AU240" s="17" t="s">
        <v>81</v>
      </c>
    </row>
    <row r="241" s="2" customFormat="1">
      <c r="A241" s="38"/>
      <c r="B241" s="39"/>
      <c r="C241" s="40"/>
      <c r="D241" s="230" t="s">
        <v>159</v>
      </c>
      <c r="E241" s="40"/>
      <c r="F241" s="231" t="s">
        <v>367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81</v>
      </c>
    </row>
    <row r="242" s="2" customFormat="1" ht="16.5" customHeight="1">
      <c r="A242" s="38"/>
      <c r="B242" s="39"/>
      <c r="C242" s="243" t="s">
        <v>395</v>
      </c>
      <c r="D242" s="243" t="s">
        <v>188</v>
      </c>
      <c r="E242" s="244" t="s">
        <v>369</v>
      </c>
      <c r="F242" s="245" t="s">
        <v>370</v>
      </c>
      <c r="G242" s="246" t="s">
        <v>183</v>
      </c>
      <c r="H242" s="247">
        <v>30</v>
      </c>
      <c r="I242" s="248"/>
      <c r="J242" s="249">
        <f>ROUND(I242*H242,2)</f>
        <v>0</v>
      </c>
      <c r="K242" s="245" t="s">
        <v>155</v>
      </c>
      <c r="L242" s="250"/>
      <c r="M242" s="251" t="s">
        <v>19</v>
      </c>
      <c r="N242" s="252" t="s">
        <v>45</v>
      </c>
      <c r="O242" s="84"/>
      <c r="P242" s="221">
        <f>O242*H242</f>
        <v>0</v>
      </c>
      <c r="Q242" s="221">
        <v>0.00010000000000000001</v>
      </c>
      <c r="R242" s="221">
        <f>Q242*H242</f>
        <v>0.0030000000000000001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337</v>
      </c>
      <c r="AT242" s="223" t="s">
        <v>188</v>
      </c>
      <c r="AU242" s="223" t="s">
        <v>81</v>
      </c>
      <c r="AY242" s="17" t="s">
        <v>148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235</v>
      </c>
      <c r="BM242" s="223" t="s">
        <v>834</v>
      </c>
    </row>
    <row r="243" s="2" customFormat="1">
      <c r="A243" s="38"/>
      <c r="B243" s="39"/>
      <c r="C243" s="40"/>
      <c r="D243" s="225" t="s">
        <v>157</v>
      </c>
      <c r="E243" s="40"/>
      <c r="F243" s="226" t="s">
        <v>370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157</v>
      </c>
      <c r="AU243" s="17" t="s">
        <v>81</v>
      </c>
    </row>
    <row r="244" s="2" customFormat="1">
      <c r="A244" s="38"/>
      <c r="B244" s="39"/>
      <c r="C244" s="40"/>
      <c r="D244" s="230" t="s">
        <v>159</v>
      </c>
      <c r="E244" s="40"/>
      <c r="F244" s="231" t="s">
        <v>372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81</v>
      </c>
    </row>
    <row r="245" s="2" customFormat="1" ht="21.75" customHeight="1">
      <c r="A245" s="38"/>
      <c r="B245" s="39"/>
      <c r="C245" s="212" t="s">
        <v>401</v>
      </c>
      <c r="D245" s="212" t="s">
        <v>151</v>
      </c>
      <c r="E245" s="213" t="s">
        <v>835</v>
      </c>
      <c r="F245" s="214" t="s">
        <v>836</v>
      </c>
      <c r="G245" s="215" t="s">
        <v>183</v>
      </c>
      <c r="H245" s="216">
        <v>60</v>
      </c>
      <c r="I245" s="217"/>
      <c r="J245" s="218">
        <f>ROUND(I245*H245,2)</f>
        <v>0</v>
      </c>
      <c r="K245" s="214" t="s">
        <v>155</v>
      </c>
      <c r="L245" s="44"/>
      <c r="M245" s="219" t="s">
        <v>19</v>
      </c>
      <c r="N245" s="220" t="s">
        <v>45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235</v>
      </c>
      <c r="AT245" s="223" t="s">
        <v>151</v>
      </c>
      <c r="AU245" s="223" t="s">
        <v>81</v>
      </c>
      <c r="AY245" s="17" t="s">
        <v>148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235</v>
      </c>
      <c r="BM245" s="223" t="s">
        <v>837</v>
      </c>
    </row>
    <row r="246" s="2" customFormat="1">
      <c r="A246" s="38"/>
      <c r="B246" s="39"/>
      <c r="C246" s="40"/>
      <c r="D246" s="225" t="s">
        <v>157</v>
      </c>
      <c r="E246" s="40"/>
      <c r="F246" s="226" t="s">
        <v>838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157</v>
      </c>
      <c r="AU246" s="17" t="s">
        <v>81</v>
      </c>
    </row>
    <row r="247" s="2" customFormat="1">
      <c r="A247" s="38"/>
      <c r="B247" s="39"/>
      <c r="C247" s="40"/>
      <c r="D247" s="230" t="s">
        <v>159</v>
      </c>
      <c r="E247" s="40"/>
      <c r="F247" s="231" t="s">
        <v>839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81</v>
      </c>
    </row>
    <row r="248" s="2" customFormat="1" ht="24.15" customHeight="1">
      <c r="A248" s="38"/>
      <c r="B248" s="39"/>
      <c r="C248" s="212" t="s">
        <v>407</v>
      </c>
      <c r="D248" s="212" t="s">
        <v>151</v>
      </c>
      <c r="E248" s="213" t="s">
        <v>840</v>
      </c>
      <c r="F248" s="214" t="s">
        <v>841</v>
      </c>
      <c r="G248" s="215" t="s">
        <v>183</v>
      </c>
      <c r="H248" s="216">
        <v>60</v>
      </c>
      <c r="I248" s="217"/>
      <c r="J248" s="218">
        <f>ROUND(I248*H248,2)</f>
        <v>0</v>
      </c>
      <c r="K248" s="214" t="s">
        <v>155</v>
      </c>
      <c r="L248" s="44"/>
      <c r="M248" s="219" t="s">
        <v>19</v>
      </c>
      <c r="N248" s="220" t="s">
        <v>45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235</v>
      </c>
      <c r="AT248" s="223" t="s">
        <v>151</v>
      </c>
      <c r="AU248" s="223" t="s">
        <v>81</v>
      </c>
      <c r="AY248" s="17" t="s">
        <v>148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235</v>
      </c>
      <c r="BM248" s="223" t="s">
        <v>842</v>
      </c>
    </row>
    <row r="249" s="2" customFormat="1">
      <c r="A249" s="38"/>
      <c r="B249" s="39"/>
      <c r="C249" s="40"/>
      <c r="D249" s="225" t="s">
        <v>157</v>
      </c>
      <c r="E249" s="40"/>
      <c r="F249" s="226" t="s">
        <v>843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157</v>
      </c>
      <c r="AU249" s="17" t="s">
        <v>81</v>
      </c>
    </row>
    <row r="250" s="2" customFormat="1">
      <c r="A250" s="38"/>
      <c r="B250" s="39"/>
      <c r="C250" s="40"/>
      <c r="D250" s="230" t="s">
        <v>159</v>
      </c>
      <c r="E250" s="40"/>
      <c r="F250" s="231" t="s">
        <v>844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81</v>
      </c>
    </row>
    <row r="251" s="12" customFormat="1" ht="22.8" customHeight="1">
      <c r="A251" s="12"/>
      <c r="B251" s="196"/>
      <c r="C251" s="197"/>
      <c r="D251" s="198" t="s">
        <v>72</v>
      </c>
      <c r="E251" s="210" t="s">
        <v>373</v>
      </c>
      <c r="F251" s="210" t="s">
        <v>374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SUM(P252:P253)</f>
        <v>0</v>
      </c>
      <c r="Q251" s="204"/>
      <c r="R251" s="205">
        <f>SUM(R252:R253)</f>
        <v>0</v>
      </c>
      <c r="S251" s="204"/>
      <c r="T251" s="206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81</v>
      </c>
      <c r="AT251" s="208" t="s">
        <v>72</v>
      </c>
      <c r="AU251" s="208" t="s">
        <v>77</v>
      </c>
      <c r="AY251" s="207" t="s">
        <v>148</v>
      </c>
      <c r="BK251" s="209">
        <f>SUM(BK252:BK253)</f>
        <v>0</v>
      </c>
    </row>
    <row r="252" s="2" customFormat="1" ht="16.5" customHeight="1">
      <c r="A252" s="38"/>
      <c r="B252" s="39"/>
      <c r="C252" s="212" t="s">
        <v>415</v>
      </c>
      <c r="D252" s="212" t="s">
        <v>151</v>
      </c>
      <c r="E252" s="213" t="s">
        <v>376</v>
      </c>
      <c r="F252" s="214" t="s">
        <v>377</v>
      </c>
      <c r="G252" s="215" t="s">
        <v>183</v>
      </c>
      <c r="H252" s="216">
        <v>30</v>
      </c>
      <c r="I252" s="217"/>
      <c r="J252" s="218">
        <f>ROUND(I252*H252,2)</f>
        <v>0</v>
      </c>
      <c r="K252" s="214" t="s">
        <v>19</v>
      </c>
      <c r="L252" s="44"/>
      <c r="M252" s="219" t="s">
        <v>19</v>
      </c>
      <c r="N252" s="220" t="s">
        <v>45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235</v>
      </c>
      <c r="AT252" s="223" t="s">
        <v>151</v>
      </c>
      <c r="AU252" s="223" t="s">
        <v>81</v>
      </c>
      <c r="AY252" s="17" t="s">
        <v>148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235</v>
      </c>
      <c r="BM252" s="223" t="s">
        <v>845</v>
      </c>
    </row>
    <row r="253" s="2" customFormat="1">
      <c r="A253" s="38"/>
      <c r="B253" s="39"/>
      <c r="C253" s="40"/>
      <c r="D253" s="225" t="s">
        <v>157</v>
      </c>
      <c r="E253" s="40"/>
      <c r="F253" s="226" t="s">
        <v>379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157</v>
      </c>
      <c r="AU253" s="17" t="s">
        <v>81</v>
      </c>
    </row>
    <row r="254" s="12" customFormat="1" ht="22.8" customHeight="1">
      <c r="A254" s="12"/>
      <c r="B254" s="196"/>
      <c r="C254" s="197"/>
      <c r="D254" s="198" t="s">
        <v>72</v>
      </c>
      <c r="E254" s="210" t="s">
        <v>413</v>
      </c>
      <c r="F254" s="210" t="s">
        <v>414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SUM(P255:P278)</f>
        <v>0</v>
      </c>
      <c r="Q254" s="204"/>
      <c r="R254" s="205">
        <f>SUM(R255:R278)</f>
        <v>0.055</v>
      </c>
      <c r="S254" s="204"/>
      <c r="T254" s="206">
        <f>SUM(T255:T278)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7" t="s">
        <v>81</v>
      </c>
      <c r="AT254" s="208" t="s">
        <v>72</v>
      </c>
      <c r="AU254" s="208" t="s">
        <v>77</v>
      </c>
      <c r="AY254" s="207" t="s">
        <v>148</v>
      </c>
      <c r="BK254" s="209">
        <f>SUM(BK255:BK278)</f>
        <v>0</v>
      </c>
    </row>
    <row r="255" s="2" customFormat="1" ht="16.5" customHeight="1">
      <c r="A255" s="38"/>
      <c r="B255" s="39"/>
      <c r="C255" s="212" t="s">
        <v>420</v>
      </c>
      <c r="D255" s="212" t="s">
        <v>151</v>
      </c>
      <c r="E255" s="213" t="s">
        <v>651</v>
      </c>
      <c r="F255" s="214" t="s">
        <v>652</v>
      </c>
      <c r="G255" s="215" t="s">
        <v>183</v>
      </c>
      <c r="H255" s="216">
        <v>1</v>
      </c>
      <c r="I255" s="217"/>
      <c r="J255" s="218">
        <f>ROUND(I255*H255,2)</f>
        <v>0</v>
      </c>
      <c r="K255" s="214" t="s">
        <v>155</v>
      </c>
      <c r="L255" s="44"/>
      <c r="M255" s="219" t="s">
        <v>19</v>
      </c>
      <c r="N255" s="220" t="s">
        <v>45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235</v>
      </c>
      <c r="AT255" s="223" t="s">
        <v>151</v>
      </c>
      <c r="AU255" s="223" t="s">
        <v>81</v>
      </c>
      <c r="AY255" s="17" t="s">
        <v>148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235</v>
      </c>
      <c r="BM255" s="223" t="s">
        <v>846</v>
      </c>
    </row>
    <row r="256" s="2" customFormat="1">
      <c r="A256" s="38"/>
      <c r="B256" s="39"/>
      <c r="C256" s="40"/>
      <c r="D256" s="225" t="s">
        <v>157</v>
      </c>
      <c r="E256" s="40"/>
      <c r="F256" s="226" t="s">
        <v>419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157</v>
      </c>
      <c r="AU256" s="17" t="s">
        <v>81</v>
      </c>
    </row>
    <row r="257" s="2" customFormat="1">
      <c r="A257" s="38"/>
      <c r="B257" s="39"/>
      <c r="C257" s="40"/>
      <c r="D257" s="230" t="s">
        <v>159</v>
      </c>
      <c r="E257" s="40"/>
      <c r="F257" s="231" t="s">
        <v>654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81</v>
      </c>
    </row>
    <row r="258" s="2" customFormat="1" ht="16.5" customHeight="1">
      <c r="A258" s="38"/>
      <c r="B258" s="39"/>
      <c r="C258" s="243" t="s">
        <v>424</v>
      </c>
      <c r="D258" s="243" t="s">
        <v>188</v>
      </c>
      <c r="E258" s="244" t="s">
        <v>847</v>
      </c>
      <c r="F258" s="245" t="s">
        <v>848</v>
      </c>
      <c r="G258" s="246" t="s">
        <v>183</v>
      </c>
      <c r="H258" s="247">
        <v>1</v>
      </c>
      <c r="I258" s="248"/>
      <c r="J258" s="249">
        <f>ROUND(I258*H258,2)</f>
        <v>0</v>
      </c>
      <c r="K258" s="245" t="s">
        <v>155</v>
      </c>
      <c r="L258" s="250"/>
      <c r="M258" s="251" t="s">
        <v>19</v>
      </c>
      <c r="N258" s="252" t="s">
        <v>45</v>
      </c>
      <c r="O258" s="84"/>
      <c r="P258" s="221">
        <f>O258*H258</f>
        <v>0</v>
      </c>
      <c r="Q258" s="221">
        <v>0.016</v>
      </c>
      <c r="R258" s="221">
        <f>Q258*H258</f>
        <v>0.016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337</v>
      </c>
      <c r="AT258" s="223" t="s">
        <v>188</v>
      </c>
      <c r="AU258" s="223" t="s">
        <v>81</v>
      </c>
      <c r="AY258" s="17" t="s">
        <v>148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235</v>
      </c>
      <c r="BM258" s="223" t="s">
        <v>849</v>
      </c>
    </row>
    <row r="259" s="2" customFormat="1">
      <c r="A259" s="38"/>
      <c r="B259" s="39"/>
      <c r="C259" s="40"/>
      <c r="D259" s="225" t="s">
        <v>157</v>
      </c>
      <c r="E259" s="40"/>
      <c r="F259" s="226" t="s">
        <v>850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157</v>
      </c>
      <c r="AU259" s="17" t="s">
        <v>81</v>
      </c>
    </row>
    <row r="260" s="2" customFormat="1">
      <c r="A260" s="38"/>
      <c r="B260" s="39"/>
      <c r="C260" s="40"/>
      <c r="D260" s="230" t="s">
        <v>159</v>
      </c>
      <c r="E260" s="40"/>
      <c r="F260" s="231" t="s">
        <v>851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81</v>
      </c>
    </row>
    <row r="261" s="2" customFormat="1" ht="16.5" customHeight="1">
      <c r="A261" s="38"/>
      <c r="B261" s="39"/>
      <c r="C261" s="212" t="s">
        <v>430</v>
      </c>
      <c r="D261" s="212" t="s">
        <v>151</v>
      </c>
      <c r="E261" s="213" t="s">
        <v>416</v>
      </c>
      <c r="F261" s="214" t="s">
        <v>417</v>
      </c>
      <c r="G261" s="215" t="s">
        <v>183</v>
      </c>
      <c r="H261" s="216">
        <v>15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45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235</v>
      </c>
      <c r="AT261" s="223" t="s">
        <v>151</v>
      </c>
      <c r="AU261" s="223" t="s">
        <v>81</v>
      </c>
      <c r="AY261" s="17" t="s">
        <v>148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235</v>
      </c>
      <c r="BM261" s="223" t="s">
        <v>852</v>
      </c>
    </row>
    <row r="262" s="2" customFormat="1">
      <c r="A262" s="38"/>
      <c r="B262" s="39"/>
      <c r="C262" s="40"/>
      <c r="D262" s="225" t="s">
        <v>157</v>
      </c>
      <c r="E262" s="40"/>
      <c r="F262" s="226" t="s">
        <v>419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157</v>
      </c>
      <c r="AU262" s="17" t="s">
        <v>81</v>
      </c>
    </row>
    <row r="263" s="2" customFormat="1" ht="16.5" customHeight="1">
      <c r="A263" s="38"/>
      <c r="B263" s="39"/>
      <c r="C263" s="212" t="s">
        <v>435</v>
      </c>
      <c r="D263" s="212" t="s">
        <v>151</v>
      </c>
      <c r="E263" s="213" t="s">
        <v>421</v>
      </c>
      <c r="F263" s="214" t="s">
        <v>422</v>
      </c>
      <c r="G263" s="215" t="s">
        <v>183</v>
      </c>
      <c r="H263" s="216">
        <v>40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45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235</v>
      </c>
      <c r="AT263" s="223" t="s">
        <v>151</v>
      </c>
      <c r="AU263" s="223" t="s">
        <v>81</v>
      </c>
      <c r="AY263" s="17" t="s">
        <v>148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235</v>
      </c>
      <c r="BM263" s="223" t="s">
        <v>853</v>
      </c>
    </row>
    <row r="264" s="2" customFormat="1">
      <c r="A264" s="38"/>
      <c r="B264" s="39"/>
      <c r="C264" s="40"/>
      <c r="D264" s="225" t="s">
        <v>157</v>
      </c>
      <c r="E264" s="40"/>
      <c r="F264" s="226" t="s">
        <v>419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157</v>
      </c>
      <c r="AU264" s="17" t="s">
        <v>81</v>
      </c>
    </row>
    <row r="265" s="2" customFormat="1" ht="16.5" customHeight="1">
      <c r="A265" s="38"/>
      <c r="B265" s="39"/>
      <c r="C265" s="212" t="s">
        <v>443</v>
      </c>
      <c r="D265" s="212" t="s">
        <v>151</v>
      </c>
      <c r="E265" s="213" t="s">
        <v>425</v>
      </c>
      <c r="F265" s="214" t="s">
        <v>426</v>
      </c>
      <c r="G265" s="215" t="s">
        <v>183</v>
      </c>
      <c r="H265" s="216">
        <v>2</v>
      </c>
      <c r="I265" s="217"/>
      <c r="J265" s="218">
        <f>ROUND(I265*H265,2)</f>
        <v>0</v>
      </c>
      <c r="K265" s="214" t="s">
        <v>155</v>
      </c>
      <c r="L265" s="44"/>
      <c r="M265" s="219" t="s">
        <v>19</v>
      </c>
      <c r="N265" s="220" t="s">
        <v>45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151</v>
      </c>
      <c r="AU265" s="223" t="s">
        <v>81</v>
      </c>
      <c r="AY265" s="17" t="s">
        <v>148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235</v>
      </c>
      <c r="BM265" s="223" t="s">
        <v>854</v>
      </c>
    </row>
    <row r="266" s="2" customFormat="1">
      <c r="A266" s="38"/>
      <c r="B266" s="39"/>
      <c r="C266" s="40"/>
      <c r="D266" s="225" t="s">
        <v>157</v>
      </c>
      <c r="E266" s="40"/>
      <c r="F266" s="226" t="s">
        <v>428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157</v>
      </c>
      <c r="AU266" s="17" t="s">
        <v>81</v>
      </c>
    </row>
    <row r="267" s="2" customFormat="1">
      <c r="A267" s="38"/>
      <c r="B267" s="39"/>
      <c r="C267" s="40"/>
      <c r="D267" s="230" t="s">
        <v>159</v>
      </c>
      <c r="E267" s="40"/>
      <c r="F267" s="231" t="s">
        <v>429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159</v>
      </c>
      <c r="AU267" s="17" t="s">
        <v>81</v>
      </c>
    </row>
    <row r="268" s="2" customFormat="1" ht="16.5" customHeight="1">
      <c r="A268" s="38"/>
      <c r="B268" s="39"/>
      <c r="C268" s="243" t="s">
        <v>449</v>
      </c>
      <c r="D268" s="243" t="s">
        <v>188</v>
      </c>
      <c r="E268" s="244" t="s">
        <v>431</v>
      </c>
      <c r="F268" s="245" t="s">
        <v>432</v>
      </c>
      <c r="G268" s="246" t="s">
        <v>183</v>
      </c>
      <c r="H268" s="247">
        <v>2</v>
      </c>
      <c r="I268" s="248"/>
      <c r="J268" s="249">
        <f>ROUND(I268*H268,2)</f>
        <v>0</v>
      </c>
      <c r="K268" s="245" t="s">
        <v>19</v>
      </c>
      <c r="L268" s="250"/>
      <c r="M268" s="251" t="s">
        <v>19</v>
      </c>
      <c r="N268" s="252" t="s">
        <v>45</v>
      </c>
      <c r="O268" s="84"/>
      <c r="P268" s="221">
        <f>O268*H268</f>
        <v>0</v>
      </c>
      <c r="Q268" s="221">
        <v>0.0195</v>
      </c>
      <c r="R268" s="221">
        <f>Q268*H268</f>
        <v>0.039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337</v>
      </c>
      <c r="AT268" s="223" t="s">
        <v>188</v>
      </c>
      <c r="AU268" s="223" t="s">
        <v>81</v>
      </c>
      <c r="AY268" s="17" t="s">
        <v>148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235</v>
      </c>
      <c r="BM268" s="223" t="s">
        <v>855</v>
      </c>
    </row>
    <row r="269" s="2" customFormat="1">
      <c r="A269" s="38"/>
      <c r="B269" s="39"/>
      <c r="C269" s="40"/>
      <c r="D269" s="225" t="s">
        <v>157</v>
      </c>
      <c r="E269" s="40"/>
      <c r="F269" s="226" t="s">
        <v>434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157</v>
      </c>
      <c r="AU269" s="17" t="s">
        <v>81</v>
      </c>
    </row>
    <row r="270" s="2" customFormat="1" ht="16.5" customHeight="1">
      <c r="A270" s="38"/>
      <c r="B270" s="39"/>
      <c r="C270" s="212" t="s">
        <v>455</v>
      </c>
      <c r="D270" s="212" t="s">
        <v>151</v>
      </c>
      <c r="E270" s="213" t="s">
        <v>436</v>
      </c>
      <c r="F270" s="214" t="s">
        <v>437</v>
      </c>
      <c r="G270" s="215" t="s">
        <v>183</v>
      </c>
      <c r="H270" s="216">
        <v>30</v>
      </c>
      <c r="I270" s="217"/>
      <c r="J270" s="218">
        <f>ROUND(I270*H270,2)</f>
        <v>0</v>
      </c>
      <c r="K270" s="214" t="s">
        <v>155</v>
      </c>
      <c r="L270" s="44"/>
      <c r="M270" s="219" t="s">
        <v>19</v>
      </c>
      <c r="N270" s="220" t="s">
        <v>45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91</v>
      </c>
      <c r="AT270" s="223" t="s">
        <v>151</v>
      </c>
      <c r="AU270" s="223" t="s">
        <v>81</v>
      </c>
      <c r="AY270" s="17" t="s">
        <v>148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91</v>
      </c>
      <c r="BM270" s="223" t="s">
        <v>856</v>
      </c>
    </row>
    <row r="271" s="2" customFormat="1">
      <c r="A271" s="38"/>
      <c r="B271" s="39"/>
      <c r="C271" s="40"/>
      <c r="D271" s="225" t="s">
        <v>157</v>
      </c>
      <c r="E271" s="40"/>
      <c r="F271" s="226" t="s">
        <v>439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157</v>
      </c>
      <c r="AU271" s="17" t="s">
        <v>81</v>
      </c>
    </row>
    <row r="272" s="2" customFormat="1">
      <c r="A272" s="38"/>
      <c r="B272" s="39"/>
      <c r="C272" s="40"/>
      <c r="D272" s="230" t="s">
        <v>159</v>
      </c>
      <c r="E272" s="40"/>
      <c r="F272" s="231" t="s">
        <v>440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81</v>
      </c>
    </row>
    <row r="273" s="2" customFormat="1" ht="16.5" customHeight="1">
      <c r="A273" s="38"/>
      <c r="B273" s="39"/>
      <c r="C273" s="212" t="s">
        <v>461</v>
      </c>
      <c r="D273" s="212" t="s">
        <v>151</v>
      </c>
      <c r="E273" s="213" t="s">
        <v>857</v>
      </c>
      <c r="F273" s="214" t="s">
        <v>858</v>
      </c>
      <c r="G273" s="215" t="s">
        <v>231</v>
      </c>
      <c r="H273" s="216">
        <v>0.055</v>
      </c>
      <c r="I273" s="217"/>
      <c r="J273" s="218">
        <f>ROUND(I273*H273,2)</f>
        <v>0</v>
      </c>
      <c r="K273" s="214" t="s">
        <v>155</v>
      </c>
      <c r="L273" s="44"/>
      <c r="M273" s="219" t="s">
        <v>19</v>
      </c>
      <c r="N273" s="220" t="s">
        <v>45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235</v>
      </c>
      <c r="AT273" s="223" t="s">
        <v>151</v>
      </c>
      <c r="AU273" s="223" t="s">
        <v>81</v>
      </c>
      <c r="AY273" s="17" t="s">
        <v>148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235</v>
      </c>
      <c r="BM273" s="223" t="s">
        <v>859</v>
      </c>
    </row>
    <row r="274" s="2" customFormat="1">
      <c r="A274" s="38"/>
      <c r="B274" s="39"/>
      <c r="C274" s="40"/>
      <c r="D274" s="225" t="s">
        <v>157</v>
      </c>
      <c r="E274" s="40"/>
      <c r="F274" s="226" t="s">
        <v>860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157</v>
      </c>
      <c r="AU274" s="17" t="s">
        <v>81</v>
      </c>
    </row>
    <row r="275" s="2" customFormat="1">
      <c r="A275" s="38"/>
      <c r="B275" s="39"/>
      <c r="C275" s="40"/>
      <c r="D275" s="230" t="s">
        <v>159</v>
      </c>
      <c r="E275" s="40"/>
      <c r="F275" s="231" t="s">
        <v>861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81</v>
      </c>
    </row>
    <row r="276" s="2" customFormat="1" ht="16.5" customHeight="1">
      <c r="A276" s="38"/>
      <c r="B276" s="39"/>
      <c r="C276" s="212" t="s">
        <v>467</v>
      </c>
      <c r="D276" s="212" t="s">
        <v>151</v>
      </c>
      <c r="E276" s="213" t="s">
        <v>862</v>
      </c>
      <c r="F276" s="214" t="s">
        <v>863</v>
      </c>
      <c r="G276" s="215" t="s">
        <v>231</v>
      </c>
      <c r="H276" s="216">
        <v>0.055</v>
      </c>
      <c r="I276" s="217"/>
      <c r="J276" s="218">
        <f>ROUND(I276*H276,2)</f>
        <v>0</v>
      </c>
      <c r="K276" s="214" t="s">
        <v>155</v>
      </c>
      <c r="L276" s="44"/>
      <c r="M276" s="219" t="s">
        <v>19</v>
      </c>
      <c r="N276" s="220" t="s">
        <v>45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235</v>
      </c>
      <c r="AT276" s="223" t="s">
        <v>151</v>
      </c>
      <c r="AU276" s="223" t="s">
        <v>81</v>
      </c>
      <c r="AY276" s="17" t="s">
        <v>148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235</v>
      </c>
      <c r="BM276" s="223" t="s">
        <v>864</v>
      </c>
    </row>
    <row r="277" s="2" customFormat="1">
      <c r="A277" s="38"/>
      <c r="B277" s="39"/>
      <c r="C277" s="40"/>
      <c r="D277" s="225" t="s">
        <v>157</v>
      </c>
      <c r="E277" s="40"/>
      <c r="F277" s="226" t="s">
        <v>865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157</v>
      </c>
      <c r="AU277" s="17" t="s">
        <v>81</v>
      </c>
    </row>
    <row r="278" s="2" customFormat="1">
      <c r="A278" s="38"/>
      <c r="B278" s="39"/>
      <c r="C278" s="40"/>
      <c r="D278" s="230" t="s">
        <v>159</v>
      </c>
      <c r="E278" s="40"/>
      <c r="F278" s="231" t="s">
        <v>866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81</v>
      </c>
    </row>
    <row r="279" s="12" customFormat="1" ht="22.8" customHeight="1">
      <c r="A279" s="12"/>
      <c r="B279" s="196"/>
      <c r="C279" s="197"/>
      <c r="D279" s="198" t="s">
        <v>72</v>
      </c>
      <c r="E279" s="210" t="s">
        <v>697</v>
      </c>
      <c r="F279" s="210" t="s">
        <v>698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SUM(P280:P301)</f>
        <v>0</v>
      </c>
      <c r="Q279" s="204"/>
      <c r="R279" s="205">
        <f>SUM(R280:R301)</f>
        <v>0.021628000000000001</v>
      </c>
      <c r="S279" s="204"/>
      <c r="T279" s="206">
        <f>SUM(T280:T301)</f>
        <v>0.0050000000000000001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81</v>
      </c>
      <c r="AT279" s="208" t="s">
        <v>72</v>
      </c>
      <c r="AU279" s="208" t="s">
        <v>77</v>
      </c>
      <c r="AY279" s="207" t="s">
        <v>148</v>
      </c>
      <c r="BK279" s="209">
        <f>SUM(BK280:BK301)</f>
        <v>0</v>
      </c>
    </row>
    <row r="280" s="2" customFormat="1" ht="16.5" customHeight="1">
      <c r="A280" s="38"/>
      <c r="B280" s="39"/>
      <c r="C280" s="212" t="s">
        <v>473</v>
      </c>
      <c r="D280" s="212" t="s">
        <v>151</v>
      </c>
      <c r="E280" s="213" t="s">
        <v>699</v>
      </c>
      <c r="F280" s="214" t="s">
        <v>700</v>
      </c>
      <c r="G280" s="215" t="s">
        <v>154</v>
      </c>
      <c r="H280" s="216">
        <v>2</v>
      </c>
      <c r="I280" s="217"/>
      <c r="J280" s="218">
        <f>ROUND(I280*H280,2)</f>
        <v>0</v>
      </c>
      <c r="K280" s="214" t="s">
        <v>155</v>
      </c>
      <c r="L280" s="44"/>
      <c r="M280" s="219" t="s">
        <v>19</v>
      </c>
      <c r="N280" s="220" t="s">
        <v>45</v>
      </c>
      <c r="O280" s="84"/>
      <c r="P280" s="221">
        <f>O280*H280</f>
        <v>0</v>
      </c>
      <c r="Q280" s="221">
        <v>3.0000000000000001E-05</v>
      </c>
      <c r="R280" s="221">
        <f>Q280*H280</f>
        <v>6.0000000000000002E-05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235</v>
      </c>
      <c r="AT280" s="223" t="s">
        <v>151</v>
      </c>
      <c r="AU280" s="223" t="s">
        <v>81</v>
      </c>
      <c r="AY280" s="17" t="s">
        <v>148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235</v>
      </c>
      <c r="BM280" s="223" t="s">
        <v>867</v>
      </c>
    </row>
    <row r="281" s="2" customFormat="1">
      <c r="A281" s="38"/>
      <c r="B281" s="39"/>
      <c r="C281" s="40"/>
      <c r="D281" s="225" t="s">
        <v>157</v>
      </c>
      <c r="E281" s="40"/>
      <c r="F281" s="226" t="s">
        <v>702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157</v>
      </c>
      <c r="AU281" s="17" t="s">
        <v>81</v>
      </c>
    </row>
    <row r="282" s="2" customFormat="1">
      <c r="A282" s="38"/>
      <c r="B282" s="39"/>
      <c r="C282" s="40"/>
      <c r="D282" s="230" t="s">
        <v>159</v>
      </c>
      <c r="E282" s="40"/>
      <c r="F282" s="231" t="s">
        <v>703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81</v>
      </c>
    </row>
    <row r="283" s="2" customFormat="1" ht="16.5" customHeight="1">
      <c r="A283" s="38"/>
      <c r="B283" s="39"/>
      <c r="C283" s="212" t="s">
        <v>481</v>
      </c>
      <c r="D283" s="212" t="s">
        <v>151</v>
      </c>
      <c r="E283" s="213" t="s">
        <v>868</v>
      </c>
      <c r="F283" s="214" t="s">
        <v>869</v>
      </c>
      <c r="G283" s="215" t="s">
        <v>154</v>
      </c>
      <c r="H283" s="216">
        <v>2</v>
      </c>
      <c r="I283" s="217"/>
      <c r="J283" s="218">
        <f>ROUND(I283*H283,2)</f>
        <v>0</v>
      </c>
      <c r="K283" s="214" t="s">
        <v>155</v>
      </c>
      <c r="L283" s="44"/>
      <c r="M283" s="219" t="s">
        <v>19</v>
      </c>
      <c r="N283" s="220" t="s">
        <v>45</v>
      </c>
      <c r="O283" s="84"/>
      <c r="P283" s="221">
        <f>O283*H283</f>
        <v>0</v>
      </c>
      <c r="Q283" s="221">
        <v>0.0075799999999999999</v>
      </c>
      <c r="R283" s="221">
        <f>Q283*H283</f>
        <v>0.01516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235</v>
      </c>
      <c r="AT283" s="223" t="s">
        <v>151</v>
      </c>
      <c r="AU283" s="223" t="s">
        <v>81</v>
      </c>
      <c r="AY283" s="17" t="s">
        <v>148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235</v>
      </c>
      <c r="BM283" s="223" t="s">
        <v>870</v>
      </c>
    </row>
    <row r="284" s="2" customFormat="1">
      <c r="A284" s="38"/>
      <c r="B284" s="39"/>
      <c r="C284" s="40"/>
      <c r="D284" s="225" t="s">
        <v>157</v>
      </c>
      <c r="E284" s="40"/>
      <c r="F284" s="226" t="s">
        <v>871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157</v>
      </c>
      <c r="AU284" s="17" t="s">
        <v>81</v>
      </c>
    </row>
    <row r="285" s="2" customFormat="1">
      <c r="A285" s="38"/>
      <c r="B285" s="39"/>
      <c r="C285" s="40"/>
      <c r="D285" s="230" t="s">
        <v>159</v>
      </c>
      <c r="E285" s="40"/>
      <c r="F285" s="231" t="s">
        <v>872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81</v>
      </c>
    </row>
    <row r="286" s="2" customFormat="1" ht="16.5" customHeight="1">
      <c r="A286" s="38"/>
      <c r="B286" s="39"/>
      <c r="C286" s="212" t="s">
        <v>487</v>
      </c>
      <c r="D286" s="212" t="s">
        <v>151</v>
      </c>
      <c r="E286" s="213" t="s">
        <v>709</v>
      </c>
      <c r="F286" s="214" t="s">
        <v>710</v>
      </c>
      <c r="G286" s="215" t="s">
        <v>154</v>
      </c>
      <c r="H286" s="216">
        <v>2</v>
      </c>
      <c r="I286" s="217"/>
      <c r="J286" s="218">
        <f>ROUND(I286*H286,2)</f>
        <v>0</v>
      </c>
      <c r="K286" s="214" t="s">
        <v>155</v>
      </c>
      <c r="L286" s="44"/>
      <c r="M286" s="219" t="s">
        <v>19</v>
      </c>
      <c r="N286" s="220" t="s">
        <v>45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0.0025000000000000001</v>
      </c>
      <c r="T286" s="222">
        <f>S286*H286</f>
        <v>0.0050000000000000001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235</v>
      </c>
      <c r="AT286" s="223" t="s">
        <v>151</v>
      </c>
      <c r="AU286" s="223" t="s">
        <v>81</v>
      </c>
      <c r="AY286" s="17" t="s">
        <v>148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235</v>
      </c>
      <c r="BM286" s="223" t="s">
        <v>873</v>
      </c>
    </row>
    <row r="287" s="2" customFormat="1">
      <c r="A287" s="38"/>
      <c r="B287" s="39"/>
      <c r="C287" s="40"/>
      <c r="D287" s="225" t="s">
        <v>157</v>
      </c>
      <c r="E287" s="40"/>
      <c r="F287" s="226" t="s">
        <v>712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157</v>
      </c>
      <c r="AU287" s="17" t="s">
        <v>81</v>
      </c>
    </row>
    <row r="288" s="2" customFormat="1">
      <c r="A288" s="38"/>
      <c r="B288" s="39"/>
      <c r="C288" s="40"/>
      <c r="D288" s="230" t="s">
        <v>159</v>
      </c>
      <c r="E288" s="40"/>
      <c r="F288" s="231" t="s">
        <v>713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81</v>
      </c>
    </row>
    <row r="289" s="2" customFormat="1" ht="16.5" customHeight="1">
      <c r="A289" s="38"/>
      <c r="B289" s="39"/>
      <c r="C289" s="212" t="s">
        <v>493</v>
      </c>
      <c r="D289" s="212" t="s">
        <v>151</v>
      </c>
      <c r="E289" s="213" t="s">
        <v>874</v>
      </c>
      <c r="F289" s="214" t="s">
        <v>875</v>
      </c>
      <c r="G289" s="215" t="s">
        <v>154</v>
      </c>
      <c r="H289" s="216">
        <v>2</v>
      </c>
      <c r="I289" s="217"/>
      <c r="J289" s="218">
        <f>ROUND(I289*H289,2)</f>
        <v>0</v>
      </c>
      <c r="K289" s="214" t="s">
        <v>155</v>
      </c>
      <c r="L289" s="44"/>
      <c r="M289" s="219" t="s">
        <v>19</v>
      </c>
      <c r="N289" s="220" t="s">
        <v>45</v>
      </c>
      <c r="O289" s="84"/>
      <c r="P289" s="221">
        <f>O289*H289</f>
        <v>0</v>
      </c>
      <c r="Q289" s="221">
        <v>0.00029999999999999997</v>
      </c>
      <c r="R289" s="221">
        <f>Q289*H289</f>
        <v>0.00059999999999999995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235</v>
      </c>
      <c r="AT289" s="223" t="s">
        <v>151</v>
      </c>
      <c r="AU289" s="223" t="s">
        <v>81</v>
      </c>
      <c r="AY289" s="17" t="s">
        <v>148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235</v>
      </c>
      <c r="BM289" s="223" t="s">
        <v>876</v>
      </c>
    </row>
    <row r="290" s="2" customFormat="1">
      <c r="A290" s="38"/>
      <c r="B290" s="39"/>
      <c r="C290" s="40"/>
      <c r="D290" s="225" t="s">
        <v>157</v>
      </c>
      <c r="E290" s="40"/>
      <c r="F290" s="226" t="s">
        <v>877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157</v>
      </c>
      <c r="AU290" s="17" t="s">
        <v>81</v>
      </c>
    </row>
    <row r="291" s="2" customFormat="1">
      <c r="A291" s="38"/>
      <c r="B291" s="39"/>
      <c r="C291" s="40"/>
      <c r="D291" s="230" t="s">
        <v>159</v>
      </c>
      <c r="E291" s="40"/>
      <c r="F291" s="231" t="s">
        <v>878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81</v>
      </c>
    </row>
    <row r="292" s="2" customFormat="1" ht="16.5" customHeight="1">
      <c r="A292" s="38"/>
      <c r="B292" s="39"/>
      <c r="C292" s="243" t="s">
        <v>500</v>
      </c>
      <c r="D292" s="243" t="s">
        <v>188</v>
      </c>
      <c r="E292" s="244" t="s">
        <v>879</v>
      </c>
      <c r="F292" s="245" t="s">
        <v>880</v>
      </c>
      <c r="G292" s="246" t="s">
        <v>154</v>
      </c>
      <c r="H292" s="247">
        <v>2.2000000000000002</v>
      </c>
      <c r="I292" s="248"/>
      <c r="J292" s="249">
        <f>ROUND(I292*H292,2)</f>
        <v>0</v>
      </c>
      <c r="K292" s="245" t="s">
        <v>155</v>
      </c>
      <c r="L292" s="250"/>
      <c r="M292" s="251" t="s">
        <v>19</v>
      </c>
      <c r="N292" s="252" t="s">
        <v>45</v>
      </c>
      <c r="O292" s="84"/>
      <c r="P292" s="221">
        <f>O292*H292</f>
        <v>0</v>
      </c>
      <c r="Q292" s="221">
        <v>0.00264</v>
      </c>
      <c r="R292" s="221">
        <f>Q292*H292</f>
        <v>0.0058080000000000007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337</v>
      </c>
      <c r="AT292" s="223" t="s">
        <v>188</v>
      </c>
      <c r="AU292" s="223" t="s">
        <v>81</v>
      </c>
      <c r="AY292" s="17" t="s">
        <v>148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235</v>
      </c>
      <c r="BM292" s="223" t="s">
        <v>881</v>
      </c>
    </row>
    <row r="293" s="2" customFormat="1">
      <c r="A293" s="38"/>
      <c r="B293" s="39"/>
      <c r="C293" s="40"/>
      <c r="D293" s="225" t="s">
        <v>157</v>
      </c>
      <c r="E293" s="40"/>
      <c r="F293" s="226" t="s">
        <v>880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157</v>
      </c>
      <c r="AU293" s="17" t="s">
        <v>81</v>
      </c>
    </row>
    <row r="294" s="2" customFormat="1">
      <c r="A294" s="38"/>
      <c r="B294" s="39"/>
      <c r="C294" s="40"/>
      <c r="D294" s="230" t="s">
        <v>159</v>
      </c>
      <c r="E294" s="40"/>
      <c r="F294" s="231" t="s">
        <v>882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81</v>
      </c>
    </row>
    <row r="295" s="13" customFormat="1">
      <c r="A295" s="13"/>
      <c r="B295" s="232"/>
      <c r="C295" s="233"/>
      <c r="D295" s="225" t="s">
        <v>161</v>
      </c>
      <c r="E295" s="233"/>
      <c r="F295" s="235" t="s">
        <v>883</v>
      </c>
      <c r="G295" s="233"/>
      <c r="H295" s="236">
        <v>2.2000000000000002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161</v>
      </c>
      <c r="AU295" s="242" t="s">
        <v>81</v>
      </c>
      <c r="AV295" s="13" t="s">
        <v>81</v>
      </c>
      <c r="AW295" s="13" t="s">
        <v>4</v>
      </c>
      <c r="AX295" s="13" t="s">
        <v>77</v>
      </c>
      <c r="AY295" s="242" t="s">
        <v>148</v>
      </c>
    </row>
    <row r="296" s="2" customFormat="1" ht="16.5" customHeight="1">
      <c r="A296" s="38"/>
      <c r="B296" s="39"/>
      <c r="C296" s="212" t="s">
        <v>506</v>
      </c>
      <c r="D296" s="212" t="s">
        <v>151</v>
      </c>
      <c r="E296" s="213" t="s">
        <v>884</v>
      </c>
      <c r="F296" s="214" t="s">
        <v>885</v>
      </c>
      <c r="G296" s="215" t="s">
        <v>231</v>
      </c>
      <c r="H296" s="216">
        <v>0.02163</v>
      </c>
      <c r="I296" s="217"/>
      <c r="J296" s="218">
        <f>ROUND(I296*H296,2)</f>
        <v>0</v>
      </c>
      <c r="K296" s="214" t="s">
        <v>155</v>
      </c>
      <c r="L296" s="44"/>
      <c r="M296" s="219" t="s">
        <v>19</v>
      </c>
      <c r="N296" s="220" t="s">
        <v>45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235</v>
      </c>
      <c r="AT296" s="223" t="s">
        <v>151</v>
      </c>
      <c r="AU296" s="223" t="s">
        <v>81</v>
      </c>
      <c r="AY296" s="17" t="s">
        <v>148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235</v>
      </c>
      <c r="BM296" s="223" t="s">
        <v>886</v>
      </c>
    </row>
    <row r="297" s="2" customFormat="1">
      <c r="A297" s="38"/>
      <c r="B297" s="39"/>
      <c r="C297" s="40"/>
      <c r="D297" s="225" t="s">
        <v>157</v>
      </c>
      <c r="E297" s="40"/>
      <c r="F297" s="226" t="s">
        <v>887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157</v>
      </c>
      <c r="AU297" s="17" t="s">
        <v>81</v>
      </c>
    </row>
    <row r="298" s="2" customFormat="1">
      <c r="A298" s="38"/>
      <c r="B298" s="39"/>
      <c r="C298" s="40"/>
      <c r="D298" s="230" t="s">
        <v>159</v>
      </c>
      <c r="E298" s="40"/>
      <c r="F298" s="231" t="s">
        <v>888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81</v>
      </c>
    </row>
    <row r="299" s="2" customFormat="1" ht="16.5" customHeight="1">
      <c r="A299" s="38"/>
      <c r="B299" s="39"/>
      <c r="C299" s="212" t="s">
        <v>512</v>
      </c>
      <c r="D299" s="212" t="s">
        <v>151</v>
      </c>
      <c r="E299" s="213" t="s">
        <v>731</v>
      </c>
      <c r="F299" s="214" t="s">
        <v>732</v>
      </c>
      <c r="G299" s="215" t="s">
        <v>231</v>
      </c>
      <c r="H299" s="216">
        <v>0.02163</v>
      </c>
      <c r="I299" s="217"/>
      <c r="J299" s="218">
        <f>ROUND(I299*H299,2)</f>
        <v>0</v>
      </c>
      <c r="K299" s="214" t="s">
        <v>155</v>
      </c>
      <c r="L299" s="44"/>
      <c r="M299" s="219" t="s">
        <v>19</v>
      </c>
      <c r="N299" s="220" t="s">
        <v>45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235</v>
      </c>
      <c r="AT299" s="223" t="s">
        <v>151</v>
      </c>
      <c r="AU299" s="223" t="s">
        <v>81</v>
      </c>
      <c r="AY299" s="17" t="s">
        <v>148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235</v>
      </c>
      <c r="BM299" s="223" t="s">
        <v>889</v>
      </c>
    </row>
    <row r="300" s="2" customFormat="1">
      <c r="A300" s="38"/>
      <c r="B300" s="39"/>
      <c r="C300" s="40"/>
      <c r="D300" s="225" t="s">
        <v>157</v>
      </c>
      <c r="E300" s="40"/>
      <c r="F300" s="226" t="s">
        <v>734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157</v>
      </c>
      <c r="AU300" s="17" t="s">
        <v>81</v>
      </c>
    </row>
    <row r="301" s="2" customFormat="1">
      <c r="A301" s="38"/>
      <c r="B301" s="39"/>
      <c r="C301" s="40"/>
      <c r="D301" s="230" t="s">
        <v>159</v>
      </c>
      <c r="E301" s="40"/>
      <c r="F301" s="231" t="s">
        <v>735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159</v>
      </c>
      <c r="AU301" s="17" t="s">
        <v>81</v>
      </c>
    </row>
    <row r="302" s="12" customFormat="1" ht="22.8" customHeight="1">
      <c r="A302" s="12"/>
      <c r="B302" s="196"/>
      <c r="C302" s="197"/>
      <c r="D302" s="198" t="s">
        <v>72</v>
      </c>
      <c r="E302" s="210" t="s">
        <v>441</v>
      </c>
      <c r="F302" s="210" t="s">
        <v>442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SUM(P303:P327)</f>
        <v>0</v>
      </c>
      <c r="Q302" s="204"/>
      <c r="R302" s="205">
        <f>SUM(R303:R327)</f>
        <v>0.42059999999999997</v>
      </c>
      <c r="S302" s="204"/>
      <c r="T302" s="206">
        <f>SUM(T303:T327)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81</v>
      </c>
      <c r="AT302" s="208" t="s">
        <v>72</v>
      </c>
      <c r="AU302" s="208" t="s">
        <v>77</v>
      </c>
      <c r="AY302" s="207" t="s">
        <v>148</v>
      </c>
      <c r="BK302" s="209">
        <f>SUM(BK303:BK327)</f>
        <v>0</v>
      </c>
    </row>
    <row r="303" s="2" customFormat="1" ht="16.5" customHeight="1">
      <c r="A303" s="38"/>
      <c r="B303" s="39"/>
      <c r="C303" s="212" t="s">
        <v>518</v>
      </c>
      <c r="D303" s="212" t="s">
        <v>151</v>
      </c>
      <c r="E303" s="213" t="s">
        <v>444</v>
      </c>
      <c r="F303" s="214" t="s">
        <v>445</v>
      </c>
      <c r="G303" s="215" t="s">
        <v>154</v>
      </c>
      <c r="H303" s="216">
        <v>20</v>
      </c>
      <c r="I303" s="217"/>
      <c r="J303" s="218">
        <f>ROUND(I303*H303,2)</f>
        <v>0</v>
      </c>
      <c r="K303" s="214" t="s">
        <v>155</v>
      </c>
      <c r="L303" s="44"/>
      <c r="M303" s="219" t="s">
        <v>19</v>
      </c>
      <c r="N303" s="220" t="s">
        <v>45</v>
      </c>
      <c r="O303" s="84"/>
      <c r="P303" s="221">
        <f>O303*H303</f>
        <v>0</v>
      </c>
      <c r="Q303" s="221">
        <v>0.00029999999999999997</v>
      </c>
      <c r="R303" s="221">
        <f>Q303*H303</f>
        <v>0.0059999999999999993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235</v>
      </c>
      <c r="AT303" s="223" t="s">
        <v>151</v>
      </c>
      <c r="AU303" s="223" t="s">
        <v>81</v>
      </c>
      <c r="AY303" s="17" t="s">
        <v>148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235</v>
      </c>
      <c r="BM303" s="223" t="s">
        <v>890</v>
      </c>
    </row>
    <row r="304" s="2" customFormat="1">
      <c r="A304" s="38"/>
      <c r="B304" s="39"/>
      <c r="C304" s="40"/>
      <c r="D304" s="225" t="s">
        <v>157</v>
      </c>
      <c r="E304" s="40"/>
      <c r="F304" s="226" t="s">
        <v>447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157</v>
      </c>
      <c r="AU304" s="17" t="s">
        <v>81</v>
      </c>
    </row>
    <row r="305" s="2" customFormat="1">
      <c r="A305" s="38"/>
      <c r="B305" s="39"/>
      <c r="C305" s="40"/>
      <c r="D305" s="230" t="s">
        <v>159</v>
      </c>
      <c r="E305" s="40"/>
      <c r="F305" s="231" t="s">
        <v>448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81</v>
      </c>
    </row>
    <row r="306" s="13" customFormat="1">
      <c r="A306" s="13"/>
      <c r="B306" s="232"/>
      <c r="C306" s="233"/>
      <c r="D306" s="225" t="s">
        <v>161</v>
      </c>
      <c r="E306" s="234" t="s">
        <v>19</v>
      </c>
      <c r="F306" s="235" t="s">
        <v>259</v>
      </c>
      <c r="G306" s="233"/>
      <c r="H306" s="236">
        <v>20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161</v>
      </c>
      <c r="AU306" s="242" t="s">
        <v>81</v>
      </c>
      <c r="AV306" s="13" t="s">
        <v>81</v>
      </c>
      <c r="AW306" s="13" t="s">
        <v>35</v>
      </c>
      <c r="AX306" s="13" t="s">
        <v>77</v>
      </c>
      <c r="AY306" s="242" t="s">
        <v>148</v>
      </c>
    </row>
    <row r="307" s="2" customFormat="1" ht="16.5" customHeight="1">
      <c r="A307" s="38"/>
      <c r="B307" s="39"/>
      <c r="C307" s="212" t="s">
        <v>526</v>
      </c>
      <c r="D307" s="212" t="s">
        <v>151</v>
      </c>
      <c r="E307" s="213" t="s">
        <v>450</v>
      </c>
      <c r="F307" s="214" t="s">
        <v>451</v>
      </c>
      <c r="G307" s="215" t="s">
        <v>154</v>
      </c>
      <c r="H307" s="216">
        <v>20</v>
      </c>
      <c r="I307" s="217"/>
      <c r="J307" s="218">
        <f>ROUND(I307*H307,2)</f>
        <v>0</v>
      </c>
      <c r="K307" s="214" t="s">
        <v>155</v>
      </c>
      <c r="L307" s="44"/>
      <c r="M307" s="219" t="s">
        <v>19</v>
      </c>
      <c r="N307" s="220" t="s">
        <v>45</v>
      </c>
      <c r="O307" s="84"/>
      <c r="P307" s="221">
        <f>O307*H307</f>
        <v>0</v>
      </c>
      <c r="Q307" s="221">
        <v>0.0015</v>
      </c>
      <c r="R307" s="221">
        <f>Q307*H307</f>
        <v>0.029999999999999999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235</v>
      </c>
      <c r="AT307" s="223" t="s">
        <v>151</v>
      </c>
      <c r="AU307" s="223" t="s">
        <v>81</v>
      </c>
      <c r="AY307" s="17" t="s">
        <v>148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235</v>
      </c>
      <c r="BM307" s="223" t="s">
        <v>891</v>
      </c>
    </row>
    <row r="308" s="2" customFormat="1">
      <c r="A308" s="38"/>
      <c r="B308" s="39"/>
      <c r="C308" s="40"/>
      <c r="D308" s="225" t="s">
        <v>157</v>
      </c>
      <c r="E308" s="40"/>
      <c r="F308" s="226" t="s">
        <v>453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157</v>
      </c>
      <c r="AU308" s="17" t="s">
        <v>81</v>
      </c>
    </row>
    <row r="309" s="2" customFormat="1">
      <c r="A309" s="38"/>
      <c r="B309" s="39"/>
      <c r="C309" s="40"/>
      <c r="D309" s="230" t="s">
        <v>159</v>
      </c>
      <c r="E309" s="40"/>
      <c r="F309" s="231" t="s">
        <v>454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81</v>
      </c>
    </row>
    <row r="310" s="13" customFormat="1">
      <c r="A310" s="13"/>
      <c r="B310" s="232"/>
      <c r="C310" s="233"/>
      <c r="D310" s="225" t="s">
        <v>161</v>
      </c>
      <c r="E310" s="234" t="s">
        <v>19</v>
      </c>
      <c r="F310" s="235" t="s">
        <v>259</v>
      </c>
      <c r="G310" s="233"/>
      <c r="H310" s="236">
        <v>20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161</v>
      </c>
      <c r="AU310" s="242" t="s">
        <v>81</v>
      </c>
      <c r="AV310" s="13" t="s">
        <v>81</v>
      </c>
      <c r="AW310" s="13" t="s">
        <v>35</v>
      </c>
      <c r="AX310" s="13" t="s">
        <v>77</v>
      </c>
      <c r="AY310" s="242" t="s">
        <v>148</v>
      </c>
    </row>
    <row r="311" s="2" customFormat="1" ht="21.75" customHeight="1">
      <c r="A311" s="38"/>
      <c r="B311" s="39"/>
      <c r="C311" s="212" t="s">
        <v>534</v>
      </c>
      <c r="D311" s="212" t="s">
        <v>151</v>
      </c>
      <c r="E311" s="213" t="s">
        <v>456</v>
      </c>
      <c r="F311" s="214" t="s">
        <v>457</v>
      </c>
      <c r="G311" s="215" t="s">
        <v>154</v>
      </c>
      <c r="H311" s="216">
        <v>20</v>
      </c>
      <c r="I311" s="217"/>
      <c r="J311" s="218">
        <f>ROUND(I311*H311,2)</f>
        <v>0</v>
      </c>
      <c r="K311" s="214" t="s">
        <v>155</v>
      </c>
      <c r="L311" s="44"/>
      <c r="M311" s="219" t="s">
        <v>19</v>
      </c>
      <c r="N311" s="220" t="s">
        <v>45</v>
      </c>
      <c r="O311" s="84"/>
      <c r="P311" s="221">
        <f>O311*H311</f>
        <v>0</v>
      </c>
      <c r="Q311" s="221">
        <v>0.0060000000000000001</v>
      </c>
      <c r="R311" s="221">
        <f>Q311*H311</f>
        <v>0.12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235</v>
      </c>
      <c r="AT311" s="223" t="s">
        <v>151</v>
      </c>
      <c r="AU311" s="223" t="s">
        <v>81</v>
      </c>
      <c r="AY311" s="17" t="s">
        <v>148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235</v>
      </c>
      <c r="BM311" s="223" t="s">
        <v>892</v>
      </c>
    </row>
    <row r="312" s="2" customFormat="1">
      <c r="A312" s="38"/>
      <c r="B312" s="39"/>
      <c r="C312" s="40"/>
      <c r="D312" s="225" t="s">
        <v>157</v>
      </c>
      <c r="E312" s="40"/>
      <c r="F312" s="226" t="s">
        <v>459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157</v>
      </c>
      <c r="AU312" s="17" t="s">
        <v>81</v>
      </c>
    </row>
    <row r="313" s="2" customFormat="1">
      <c r="A313" s="38"/>
      <c r="B313" s="39"/>
      <c r="C313" s="40"/>
      <c r="D313" s="230" t="s">
        <v>159</v>
      </c>
      <c r="E313" s="40"/>
      <c r="F313" s="231" t="s">
        <v>460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81</v>
      </c>
    </row>
    <row r="314" s="13" customFormat="1">
      <c r="A314" s="13"/>
      <c r="B314" s="232"/>
      <c r="C314" s="233"/>
      <c r="D314" s="225" t="s">
        <v>161</v>
      </c>
      <c r="E314" s="234" t="s">
        <v>19</v>
      </c>
      <c r="F314" s="235" t="s">
        <v>259</v>
      </c>
      <c r="G314" s="233"/>
      <c r="H314" s="236">
        <v>20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161</v>
      </c>
      <c r="AU314" s="242" t="s">
        <v>81</v>
      </c>
      <c r="AV314" s="13" t="s">
        <v>81</v>
      </c>
      <c r="AW314" s="13" t="s">
        <v>35</v>
      </c>
      <c r="AX314" s="13" t="s">
        <v>77</v>
      </c>
      <c r="AY314" s="242" t="s">
        <v>148</v>
      </c>
    </row>
    <row r="315" s="2" customFormat="1" ht="16.5" customHeight="1">
      <c r="A315" s="38"/>
      <c r="B315" s="39"/>
      <c r="C315" s="243" t="s">
        <v>543</v>
      </c>
      <c r="D315" s="243" t="s">
        <v>188</v>
      </c>
      <c r="E315" s="244" t="s">
        <v>462</v>
      </c>
      <c r="F315" s="245" t="s">
        <v>463</v>
      </c>
      <c r="G315" s="246" t="s">
        <v>154</v>
      </c>
      <c r="H315" s="247">
        <v>22</v>
      </c>
      <c r="I315" s="248"/>
      <c r="J315" s="249">
        <f>ROUND(I315*H315,2)</f>
        <v>0</v>
      </c>
      <c r="K315" s="245" t="s">
        <v>155</v>
      </c>
      <c r="L315" s="250"/>
      <c r="M315" s="251" t="s">
        <v>19</v>
      </c>
      <c r="N315" s="252" t="s">
        <v>45</v>
      </c>
      <c r="O315" s="84"/>
      <c r="P315" s="221">
        <f>O315*H315</f>
        <v>0</v>
      </c>
      <c r="Q315" s="221">
        <v>0.0118</v>
      </c>
      <c r="R315" s="221">
        <f>Q315*H315</f>
        <v>0.2596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337</v>
      </c>
      <c r="AT315" s="223" t="s">
        <v>188</v>
      </c>
      <c r="AU315" s="223" t="s">
        <v>81</v>
      </c>
      <c r="AY315" s="17" t="s">
        <v>148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235</v>
      </c>
      <c r="BM315" s="223" t="s">
        <v>893</v>
      </c>
    </row>
    <row r="316" s="2" customFormat="1">
      <c r="A316" s="38"/>
      <c r="B316" s="39"/>
      <c r="C316" s="40"/>
      <c r="D316" s="225" t="s">
        <v>157</v>
      </c>
      <c r="E316" s="40"/>
      <c r="F316" s="226" t="s">
        <v>463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157</v>
      </c>
      <c r="AU316" s="17" t="s">
        <v>81</v>
      </c>
    </row>
    <row r="317" s="2" customFormat="1">
      <c r="A317" s="38"/>
      <c r="B317" s="39"/>
      <c r="C317" s="40"/>
      <c r="D317" s="230" t="s">
        <v>159</v>
      </c>
      <c r="E317" s="40"/>
      <c r="F317" s="231" t="s">
        <v>465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81</v>
      </c>
    </row>
    <row r="318" s="13" customFormat="1">
      <c r="A318" s="13"/>
      <c r="B318" s="232"/>
      <c r="C318" s="233"/>
      <c r="D318" s="225" t="s">
        <v>161</v>
      </c>
      <c r="E318" s="233"/>
      <c r="F318" s="235" t="s">
        <v>894</v>
      </c>
      <c r="G318" s="233"/>
      <c r="H318" s="236">
        <v>22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161</v>
      </c>
      <c r="AU318" s="242" t="s">
        <v>81</v>
      </c>
      <c r="AV318" s="13" t="s">
        <v>81</v>
      </c>
      <c r="AW318" s="13" t="s">
        <v>4</v>
      </c>
      <c r="AX318" s="13" t="s">
        <v>77</v>
      </c>
      <c r="AY318" s="242" t="s">
        <v>148</v>
      </c>
    </row>
    <row r="319" s="2" customFormat="1" ht="16.5" customHeight="1">
      <c r="A319" s="38"/>
      <c r="B319" s="39"/>
      <c r="C319" s="212" t="s">
        <v>552</v>
      </c>
      <c r="D319" s="212" t="s">
        <v>151</v>
      </c>
      <c r="E319" s="213" t="s">
        <v>746</v>
      </c>
      <c r="F319" s="214" t="s">
        <v>747</v>
      </c>
      <c r="G319" s="215" t="s">
        <v>716</v>
      </c>
      <c r="H319" s="216">
        <v>10</v>
      </c>
      <c r="I319" s="217"/>
      <c r="J319" s="218">
        <f>ROUND(I319*H319,2)</f>
        <v>0</v>
      </c>
      <c r="K319" s="214" t="s">
        <v>155</v>
      </c>
      <c r="L319" s="44"/>
      <c r="M319" s="219" t="s">
        <v>19</v>
      </c>
      <c r="N319" s="220" t="s">
        <v>45</v>
      </c>
      <c r="O319" s="84"/>
      <c r="P319" s="221">
        <f>O319*H319</f>
        <v>0</v>
      </c>
      <c r="Q319" s="221">
        <v>0.00050000000000000001</v>
      </c>
      <c r="R319" s="221">
        <f>Q319*H319</f>
        <v>0.0050000000000000001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235</v>
      </c>
      <c r="AT319" s="223" t="s">
        <v>151</v>
      </c>
      <c r="AU319" s="223" t="s">
        <v>81</v>
      </c>
      <c r="AY319" s="17" t="s">
        <v>148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235</v>
      </c>
      <c r="BM319" s="223" t="s">
        <v>895</v>
      </c>
    </row>
    <row r="320" s="2" customFormat="1">
      <c r="A320" s="38"/>
      <c r="B320" s="39"/>
      <c r="C320" s="40"/>
      <c r="D320" s="225" t="s">
        <v>157</v>
      </c>
      <c r="E320" s="40"/>
      <c r="F320" s="226" t="s">
        <v>749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157</v>
      </c>
      <c r="AU320" s="17" t="s">
        <v>81</v>
      </c>
    </row>
    <row r="321" s="2" customFormat="1">
      <c r="A321" s="38"/>
      <c r="B321" s="39"/>
      <c r="C321" s="40"/>
      <c r="D321" s="230" t="s">
        <v>159</v>
      </c>
      <c r="E321" s="40"/>
      <c r="F321" s="231" t="s">
        <v>750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81</v>
      </c>
    </row>
    <row r="322" s="2" customFormat="1" ht="16.5" customHeight="1">
      <c r="A322" s="38"/>
      <c r="B322" s="39"/>
      <c r="C322" s="212" t="s">
        <v>736</v>
      </c>
      <c r="D322" s="212" t="s">
        <v>151</v>
      </c>
      <c r="E322" s="213" t="s">
        <v>896</v>
      </c>
      <c r="F322" s="214" t="s">
        <v>897</v>
      </c>
      <c r="G322" s="215" t="s">
        <v>231</v>
      </c>
      <c r="H322" s="216">
        <v>0.42059999999999997</v>
      </c>
      <c r="I322" s="217"/>
      <c r="J322" s="218">
        <f>ROUND(I322*H322,2)</f>
        <v>0</v>
      </c>
      <c r="K322" s="214" t="s">
        <v>155</v>
      </c>
      <c r="L322" s="44"/>
      <c r="M322" s="219" t="s">
        <v>19</v>
      </c>
      <c r="N322" s="220" t="s">
        <v>45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151</v>
      </c>
      <c r="AU322" s="223" t="s">
        <v>81</v>
      </c>
      <c r="AY322" s="17" t="s">
        <v>148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235</v>
      </c>
      <c r="BM322" s="223" t="s">
        <v>898</v>
      </c>
    </row>
    <row r="323" s="2" customFormat="1">
      <c r="A323" s="38"/>
      <c r="B323" s="39"/>
      <c r="C323" s="40"/>
      <c r="D323" s="225" t="s">
        <v>157</v>
      </c>
      <c r="E323" s="40"/>
      <c r="F323" s="226" t="s">
        <v>899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157</v>
      </c>
      <c r="AU323" s="17" t="s">
        <v>81</v>
      </c>
    </row>
    <row r="324" s="2" customFormat="1">
      <c r="A324" s="38"/>
      <c r="B324" s="39"/>
      <c r="C324" s="40"/>
      <c r="D324" s="230" t="s">
        <v>159</v>
      </c>
      <c r="E324" s="40"/>
      <c r="F324" s="231" t="s">
        <v>900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81</v>
      </c>
    </row>
    <row r="325" s="2" customFormat="1" ht="16.5" customHeight="1">
      <c r="A325" s="38"/>
      <c r="B325" s="39"/>
      <c r="C325" s="212" t="s">
        <v>738</v>
      </c>
      <c r="D325" s="212" t="s">
        <v>151</v>
      </c>
      <c r="E325" s="213" t="s">
        <v>474</v>
      </c>
      <c r="F325" s="214" t="s">
        <v>475</v>
      </c>
      <c r="G325" s="215" t="s">
        <v>231</v>
      </c>
      <c r="H325" s="216">
        <v>0.42059999999999997</v>
      </c>
      <c r="I325" s="217"/>
      <c r="J325" s="218">
        <f>ROUND(I325*H325,2)</f>
        <v>0</v>
      </c>
      <c r="K325" s="214" t="s">
        <v>155</v>
      </c>
      <c r="L325" s="44"/>
      <c r="M325" s="219" t="s">
        <v>19</v>
      </c>
      <c r="N325" s="220" t="s">
        <v>45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235</v>
      </c>
      <c r="AT325" s="223" t="s">
        <v>151</v>
      </c>
      <c r="AU325" s="223" t="s">
        <v>81</v>
      </c>
      <c r="AY325" s="17" t="s">
        <v>148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235</v>
      </c>
      <c r="BM325" s="223" t="s">
        <v>901</v>
      </c>
    </row>
    <row r="326" s="2" customFormat="1">
      <c r="A326" s="38"/>
      <c r="B326" s="39"/>
      <c r="C326" s="40"/>
      <c r="D326" s="225" t="s">
        <v>157</v>
      </c>
      <c r="E326" s="40"/>
      <c r="F326" s="226" t="s">
        <v>477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157</v>
      </c>
      <c r="AU326" s="17" t="s">
        <v>81</v>
      </c>
    </row>
    <row r="327" s="2" customFormat="1">
      <c r="A327" s="38"/>
      <c r="B327" s="39"/>
      <c r="C327" s="40"/>
      <c r="D327" s="230" t="s">
        <v>159</v>
      </c>
      <c r="E327" s="40"/>
      <c r="F327" s="231" t="s">
        <v>478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81</v>
      </c>
    </row>
    <row r="328" s="12" customFormat="1" ht="22.8" customHeight="1">
      <c r="A328" s="12"/>
      <c r="B328" s="196"/>
      <c r="C328" s="197"/>
      <c r="D328" s="198" t="s">
        <v>72</v>
      </c>
      <c r="E328" s="210" t="s">
        <v>479</v>
      </c>
      <c r="F328" s="210" t="s">
        <v>480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SUM(P329:P332)</f>
        <v>0</v>
      </c>
      <c r="Q328" s="204"/>
      <c r="R328" s="205">
        <f>SUM(R329:R332)</f>
        <v>0.0097999999999999997</v>
      </c>
      <c r="S328" s="204"/>
      <c r="T328" s="206">
        <f>SUM(T329:T332)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81</v>
      </c>
      <c r="AT328" s="208" t="s">
        <v>72</v>
      </c>
      <c r="AU328" s="208" t="s">
        <v>77</v>
      </c>
      <c r="AY328" s="207" t="s">
        <v>148</v>
      </c>
      <c r="BK328" s="209">
        <f>SUM(BK329:BK332)</f>
        <v>0</v>
      </c>
    </row>
    <row r="329" s="2" customFormat="1" ht="16.5" customHeight="1">
      <c r="A329" s="38"/>
      <c r="B329" s="39"/>
      <c r="C329" s="212" t="s">
        <v>740</v>
      </c>
      <c r="D329" s="212" t="s">
        <v>151</v>
      </c>
      <c r="E329" s="213" t="s">
        <v>482</v>
      </c>
      <c r="F329" s="214" t="s">
        <v>483</v>
      </c>
      <c r="G329" s="215" t="s">
        <v>484</v>
      </c>
      <c r="H329" s="216">
        <v>40</v>
      </c>
      <c r="I329" s="217"/>
      <c r="J329" s="218">
        <f>ROUND(I329*H329,2)</f>
        <v>0</v>
      </c>
      <c r="K329" s="214" t="s">
        <v>19</v>
      </c>
      <c r="L329" s="44"/>
      <c r="M329" s="219" t="s">
        <v>19</v>
      </c>
      <c r="N329" s="220" t="s">
        <v>45</v>
      </c>
      <c r="O329" s="84"/>
      <c r="P329" s="221">
        <f>O329*H329</f>
        <v>0</v>
      </c>
      <c r="Q329" s="221">
        <v>0.00013999999999999999</v>
      </c>
      <c r="R329" s="221">
        <f>Q329*H329</f>
        <v>0.0055999999999999991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235</v>
      </c>
      <c r="AT329" s="223" t="s">
        <v>151</v>
      </c>
      <c r="AU329" s="223" t="s">
        <v>81</v>
      </c>
      <c r="AY329" s="17" t="s">
        <v>148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235</v>
      </c>
      <c r="BM329" s="223" t="s">
        <v>902</v>
      </c>
    </row>
    <row r="330" s="2" customFormat="1">
      <c r="A330" s="38"/>
      <c r="B330" s="39"/>
      <c r="C330" s="40"/>
      <c r="D330" s="225" t="s">
        <v>157</v>
      </c>
      <c r="E330" s="40"/>
      <c r="F330" s="226" t="s">
        <v>486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157</v>
      </c>
      <c r="AU330" s="17" t="s">
        <v>81</v>
      </c>
    </row>
    <row r="331" s="2" customFormat="1" ht="16.5" customHeight="1">
      <c r="A331" s="38"/>
      <c r="B331" s="39"/>
      <c r="C331" s="212" t="s">
        <v>742</v>
      </c>
      <c r="D331" s="212" t="s">
        <v>151</v>
      </c>
      <c r="E331" s="213" t="s">
        <v>488</v>
      </c>
      <c r="F331" s="214" t="s">
        <v>489</v>
      </c>
      <c r="G331" s="215" t="s">
        <v>484</v>
      </c>
      <c r="H331" s="216">
        <v>30</v>
      </c>
      <c r="I331" s="217"/>
      <c r="J331" s="218">
        <f>ROUND(I331*H331,2)</f>
        <v>0</v>
      </c>
      <c r="K331" s="214" t="s">
        <v>19</v>
      </c>
      <c r="L331" s="44"/>
      <c r="M331" s="219" t="s">
        <v>19</v>
      </c>
      <c r="N331" s="220" t="s">
        <v>45</v>
      </c>
      <c r="O331" s="84"/>
      <c r="P331" s="221">
        <f>O331*H331</f>
        <v>0</v>
      </c>
      <c r="Q331" s="221">
        <v>0.00013999999999999999</v>
      </c>
      <c r="R331" s="221">
        <f>Q331*H331</f>
        <v>0.0041999999999999997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235</v>
      </c>
      <c r="AT331" s="223" t="s">
        <v>151</v>
      </c>
      <c r="AU331" s="223" t="s">
        <v>81</v>
      </c>
      <c r="AY331" s="17" t="s">
        <v>148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235</v>
      </c>
      <c r="BM331" s="223" t="s">
        <v>903</v>
      </c>
    </row>
    <row r="332" s="2" customFormat="1">
      <c r="A332" s="38"/>
      <c r="B332" s="39"/>
      <c r="C332" s="40"/>
      <c r="D332" s="225" t="s">
        <v>157</v>
      </c>
      <c r="E332" s="40"/>
      <c r="F332" s="226" t="s">
        <v>486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157</v>
      </c>
      <c r="AU332" s="17" t="s">
        <v>81</v>
      </c>
    </row>
    <row r="333" s="12" customFormat="1" ht="22.8" customHeight="1">
      <c r="A333" s="12"/>
      <c r="B333" s="196"/>
      <c r="C333" s="197"/>
      <c r="D333" s="198" t="s">
        <v>72</v>
      </c>
      <c r="E333" s="210" t="s">
        <v>491</v>
      </c>
      <c r="F333" s="210" t="s">
        <v>492</v>
      </c>
      <c r="G333" s="197"/>
      <c r="H333" s="197"/>
      <c r="I333" s="200"/>
      <c r="J333" s="211">
        <f>BK333</f>
        <v>0</v>
      </c>
      <c r="K333" s="197"/>
      <c r="L333" s="202"/>
      <c r="M333" s="203"/>
      <c r="N333" s="204"/>
      <c r="O333" s="204"/>
      <c r="P333" s="205">
        <f>SUM(P334:P362)</f>
        <v>0</v>
      </c>
      <c r="Q333" s="204"/>
      <c r="R333" s="205">
        <f>SUM(R334:R362)</f>
        <v>1.8266287999999999</v>
      </c>
      <c r="S333" s="204"/>
      <c r="T333" s="206">
        <f>SUM(T334:T362)</f>
        <v>0.049561560000000004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7" t="s">
        <v>81</v>
      </c>
      <c r="AT333" s="208" t="s">
        <v>72</v>
      </c>
      <c r="AU333" s="208" t="s">
        <v>77</v>
      </c>
      <c r="AY333" s="207" t="s">
        <v>148</v>
      </c>
      <c r="BK333" s="209">
        <f>SUM(BK334:BK362)</f>
        <v>0</v>
      </c>
    </row>
    <row r="334" s="2" customFormat="1" ht="16.5" customHeight="1">
      <c r="A334" s="38"/>
      <c r="B334" s="39"/>
      <c r="C334" s="212" t="s">
        <v>778</v>
      </c>
      <c r="D334" s="212" t="s">
        <v>151</v>
      </c>
      <c r="E334" s="213" t="s">
        <v>494</v>
      </c>
      <c r="F334" s="214" t="s">
        <v>495</v>
      </c>
      <c r="G334" s="215" t="s">
        <v>154</v>
      </c>
      <c r="H334" s="216">
        <v>159.87600000000001</v>
      </c>
      <c r="I334" s="217"/>
      <c r="J334" s="218">
        <f>ROUND(I334*H334,2)</f>
        <v>0</v>
      </c>
      <c r="K334" s="214" t="s">
        <v>155</v>
      </c>
      <c r="L334" s="44"/>
      <c r="M334" s="219" t="s">
        <v>19</v>
      </c>
      <c r="N334" s="220" t="s">
        <v>45</v>
      </c>
      <c r="O334" s="84"/>
      <c r="P334" s="221">
        <f>O334*H334</f>
        <v>0</v>
      </c>
      <c r="Q334" s="221">
        <v>0.001</v>
      </c>
      <c r="R334" s="221">
        <f>Q334*H334</f>
        <v>0.15987600000000002</v>
      </c>
      <c r="S334" s="221">
        <v>0.00031</v>
      </c>
      <c r="T334" s="222">
        <f>S334*H334</f>
        <v>0.049561560000000004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235</v>
      </c>
      <c r="AT334" s="223" t="s">
        <v>151</v>
      </c>
      <c r="AU334" s="223" t="s">
        <v>81</v>
      </c>
      <c r="AY334" s="17" t="s">
        <v>148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235</v>
      </c>
      <c r="BM334" s="223" t="s">
        <v>904</v>
      </c>
    </row>
    <row r="335" s="2" customFormat="1">
      <c r="A335" s="38"/>
      <c r="B335" s="39"/>
      <c r="C335" s="40"/>
      <c r="D335" s="225" t="s">
        <v>157</v>
      </c>
      <c r="E335" s="40"/>
      <c r="F335" s="226" t="s">
        <v>497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157</v>
      </c>
      <c r="AU335" s="17" t="s">
        <v>81</v>
      </c>
    </row>
    <row r="336" s="2" customFormat="1">
      <c r="A336" s="38"/>
      <c r="B336" s="39"/>
      <c r="C336" s="40"/>
      <c r="D336" s="230" t="s">
        <v>159</v>
      </c>
      <c r="E336" s="40"/>
      <c r="F336" s="231" t="s">
        <v>498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159</v>
      </c>
      <c r="AU336" s="17" t="s">
        <v>81</v>
      </c>
    </row>
    <row r="337" s="13" customFormat="1">
      <c r="A337" s="13"/>
      <c r="B337" s="232"/>
      <c r="C337" s="233"/>
      <c r="D337" s="225" t="s">
        <v>161</v>
      </c>
      <c r="E337" s="234" t="s">
        <v>19</v>
      </c>
      <c r="F337" s="235" t="s">
        <v>499</v>
      </c>
      <c r="G337" s="233"/>
      <c r="H337" s="236">
        <v>159.87600000000001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161</v>
      </c>
      <c r="AU337" s="242" t="s">
        <v>81</v>
      </c>
      <c r="AV337" s="13" t="s">
        <v>81</v>
      </c>
      <c r="AW337" s="13" t="s">
        <v>35</v>
      </c>
      <c r="AX337" s="13" t="s">
        <v>77</v>
      </c>
      <c r="AY337" s="242" t="s">
        <v>148</v>
      </c>
    </row>
    <row r="338" s="2" customFormat="1" ht="21.75" customHeight="1">
      <c r="A338" s="38"/>
      <c r="B338" s="39"/>
      <c r="C338" s="212" t="s">
        <v>751</v>
      </c>
      <c r="D338" s="212" t="s">
        <v>151</v>
      </c>
      <c r="E338" s="213" t="s">
        <v>501</v>
      </c>
      <c r="F338" s="214" t="s">
        <v>502</v>
      </c>
      <c r="G338" s="215" t="s">
        <v>183</v>
      </c>
      <c r="H338" s="216">
        <v>10</v>
      </c>
      <c r="I338" s="217"/>
      <c r="J338" s="218">
        <f>ROUND(I338*H338,2)</f>
        <v>0</v>
      </c>
      <c r="K338" s="214" t="s">
        <v>155</v>
      </c>
      <c r="L338" s="44"/>
      <c r="M338" s="219" t="s">
        <v>19</v>
      </c>
      <c r="N338" s="220" t="s">
        <v>45</v>
      </c>
      <c r="O338" s="84"/>
      <c r="P338" s="221">
        <f>O338*H338</f>
        <v>0</v>
      </c>
      <c r="Q338" s="221">
        <v>0.00048000000000000001</v>
      </c>
      <c r="R338" s="221">
        <f>Q338*H338</f>
        <v>0.0048000000000000004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151</v>
      </c>
      <c r="AU338" s="223" t="s">
        <v>81</v>
      </c>
      <c r="AY338" s="17" t="s">
        <v>148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235</v>
      </c>
      <c r="BM338" s="223" t="s">
        <v>905</v>
      </c>
    </row>
    <row r="339" s="2" customFormat="1">
      <c r="A339" s="38"/>
      <c r="B339" s="39"/>
      <c r="C339" s="40"/>
      <c r="D339" s="225" t="s">
        <v>157</v>
      </c>
      <c r="E339" s="40"/>
      <c r="F339" s="226" t="s">
        <v>504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157</v>
      </c>
      <c r="AU339" s="17" t="s">
        <v>81</v>
      </c>
    </row>
    <row r="340" s="2" customFormat="1">
      <c r="A340" s="38"/>
      <c r="B340" s="39"/>
      <c r="C340" s="40"/>
      <c r="D340" s="230" t="s">
        <v>159</v>
      </c>
      <c r="E340" s="40"/>
      <c r="F340" s="231" t="s">
        <v>505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159</v>
      </c>
      <c r="AU340" s="17" t="s">
        <v>81</v>
      </c>
    </row>
    <row r="341" s="2" customFormat="1" ht="21.75" customHeight="1">
      <c r="A341" s="38"/>
      <c r="B341" s="39"/>
      <c r="C341" s="212" t="s">
        <v>753</v>
      </c>
      <c r="D341" s="212" t="s">
        <v>151</v>
      </c>
      <c r="E341" s="213" t="s">
        <v>507</v>
      </c>
      <c r="F341" s="214" t="s">
        <v>508</v>
      </c>
      <c r="G341" s="215" t="s">
        <v>183</v>
      </c>
      <c r="H341" s="216">
        <v>10</v>
      </c>
      <c r="I341" s="217"/>
      <c r="J341" s="218">
        <f>ROUND(I341*H341,2)</f>
        <v>0</v>
      </c>
      <c r="K341" s="214" t="s">
        <v>155</v>
      </c>
      <c r="L341" s="44"/>
      <c r="M341" s="219" t="s">
        <v>19</v>
      </c>
      <c r="N341" s="220" t="s">
        <v>45</v>
      </c>
      <c r="O341" s="84"/>
      <c r="P341" s="221">
        <f>O341*H341</f>
        <v>0</v>
      </c>
      <c r="Q341" s="221">
        <v>0.0023999999999999998</v>
      </c>
      <c r="R341" s="221">
        <f>Q341*H341</f>
        <v>0.023999999999999997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235</v>
      </c>
      <c r="AT341" s="223" t="s">
        <v>151</v>
      </c>
      <c r="AU341" s="223" t="s">
        <v>81</v>
      </c>
      <c r="AY341" s="17" t="s">
        <v>148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235</v>
      </c>
      <c r="BM341" s="223" t="s">
        <v>906</v>
      </c>
    </row>
    <row r="342" s="2" customFormat="1">
      <c r="A342" s="38"/>
      <c r="B342" s="39"/>
      <c r="C342" s="40"/>
      <c r="D342" s="225" t="s">
        <v>157</v>
      </c>
      <c r="E342" s="40"/>
      <c r="F342" s="226" t="s">
        <v>510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157</v>
      </c>
      <c r="AU342" s="17" t="s">
        <v>81</v>
      </c>
    </row>
    <row r="343" s="2" customFormat="1">
      <c r="A343" s="38"/>
      <c r="B343" s="39"/>
      <c r="C343" s="40"/>
      <c r="D343" s="230" t="s">
        <v>159</v>
      </c>
      <c r="E343" s="40"/>
      <c r="F343" s="231" t="s">
        <v>511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81</v>
      </c>
    </row>
    <row r="344" s="2" customFormat="1" ht="21.75" customHeight="1">
      <c r="A344" s="38"/>
      <c r="B344" s="39"/>
      <c r="C344" s="212" t="s">
        <v>755</v>
      </c>
      <c r="D344" s="212" t="s">
        <v>151</v>
      </c>
      <c r="E344" s="213" t="s">
        <v>513</v>
      </c>
      <c r="F344" s="214" t="s">
        <v>514</v>
      </c>
      <c r="G344" s="215" t="s">
        <v>183</v>
      </c>
      <c r="H344" s="216">
        <v>10</v>
      </c>
      <c r="I344" s="217"/>
      <c r="J344" s="218">
        <f>ROUND(I344*H344,2)</f>
        <v>0</v>
      </c>
      <c r="K344" s="214" t="s">
        <v>155</v>
      </c>
      <c r="L344" s="44"/>
      <c r="M344" s="219" t="s">
        <v>19</v>
      </c>
      <c r="N344" s="220" t="s">
        <v>45</v>
      </c>
      <c r="O344" s="84"/>
      <c r="P344" s="221">
        <f>O344*H344</f>
        <v>0</v>
      </c>
      <c r="Q344" s="221">
        <v>0.0047999999999999996</v>
      </c>
      <c r="R344" s="221">
        <f>Q344*H344</f>
        <v>0.047999999999999994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235</v>
      </c>
      <c r="AT344" s="223" t="s">
        <v>151</v>
      </c>
      <c r="AU344" s="223" t="s">
        <v>81</v>
      </c>
      <c r="AY344" s="17" t="s">
        <v>148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235</v>
      </c>
      <c r="BM344" s="223" t="s">
        <v>907</v>
      </c>
    </row>
    <row r="345" s="2" customFormat="1">
      <c r="A345" s="38"/>
      <c r="B345" s="39"/>
      <c r="C345" s="40"/>
      <c r="D345" s="225" t="s">
        <v>157</v>
      </c>
      <c r="E345" s="40"/>
      <c r="F345" s="226" t="s">
        <v>516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157</v>
      </c>
      <c r="AU345" s="17" t="s">
        <v>81</v>
      </c>
    </row>
    <row r="346" s="2" customFormat="1">
      <c r="A346" s="38"/>
      <c r="B346" s="39"/>
      <c r="C346" s="40"/>
      <c r="D346" s="230" t="s">
        <v>159</v>
      </c>
      <c r="E346" s="40"/>
      <c r="F346" s="231" t="s">
        <v>517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159</v>
      </c>
      <c r="AU346" s="17" t="s">
        <v>81</v>
      </c>
    </row>
    <row r="347" s="2" customFormat="1" ht="21.75" customHeight="1">
      <c r="A347" s="38"/>
      <c r="B347" s="39"/>
      <c r="C347" s="212" t="s">
        <v>757</v>
      </c>
      <c r="D347" s="212" t="s">
        <v>151</v>
      </c>
      <c r="E347" s="213" t="s">
        <v>519</v>
      </c>
      <c r="F347" s="214" t="s">
        <v>520</v>
      </c>
      <c r="G347" s="215" t="s">
        <v>154</v>
      </c>
      <c r="H347" s="216">
        <v>3197.52</v>
      </c>
      <c r="I347" s="217"/>
      <c r="J347" s="218">
        <f>ROUND(I347*H347,2)</f>
        <v>0</v>
      </c>
      <c r="K347" s="214" t="s">
        <v>155</v>
      </c>
      <c r="L347" s="44"/>
      <c r="M347" s="219" t="s">
        <v>19</v>
      </c>
      <c r="N347" s="220" t="s">
        <v>45</v>
      </c>
      <c r="O347" s="84"/>
      <c r="P347" s="221">
        <f>O347*H347</f>
        <v>0</v>
      </c>
      <c r="Q347" s="221">
        <v>0.00020000000000000001</v>
      </c>
      <c r="R347" s="221">
        <f>Q347*H347</f>
        <v>0.63950400000000007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151</v>
      </c>
      <c r="AU347" s="223" t="s">
        <v>81</v>
      </c>
      <c r="AY347" s="17" t="s">
        <v>148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235</v>
      </c>
      <c r="BM347" s="223" t="s">
        <v>908</v>
      </c>
    </row>
    <row r="348" s="2" customFormat="1">
      <c r="A348" s="38"/>
      <c r="B348" s="39"/>
      <c r="C348" s="40"/>
      <c r="D348" s="225" t="s">
        <v>157</v>
      </c>
      <c r="E348" s="40"/>
      <c r="F348" s="226" t="s">
        <v>522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157</v>
      </c>
      <c r="AU348" s="17" t="s">
        <v>81</v>
      </c>
    </row>
    <row r="349" s="2" customFormat="1">
      <c r="A349" s="38"/>
      <c r="B349" s="39"/>
      <c r="C349" s="40"/>
      <c r="D349" s="230" t="s">
        <v>159</v>
      </c>
      <c r="E349" s="40"/>
      <c r="F349" s="231" t="s">
        <v>523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81</v>
      </c>
    </row>
    <row r="350" s="13" customFormat="1">
      <c r="A350" s="13"/>
      <c r="B350" s="232"/>
      <c r="C350" s="233"/>
      <c r="D350" s="225" t="s">
        <v>161</v>
      </c>
      <c r="E350" s="234" t="s">
        <v>19</v>
      </c>
      <c r="F350" s="235" t="s">
        <v>524</v>
      </c>
      <c r="G350" s="233"/>
      <c r="H350" s="236">
        <v>2438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161</v>
      </c>
      <c r="AU350" s="242" t="s">
        <v>81</v>
      </c>
      <c r="AV350" s="13" t="s">
        <v>81</v>
      </c>
      <c r="AW350" s="13" t="s">
        <v>35</v>
      </c>
      <c r="AX350" s="13" t="s">
        <v>73</v>
      </c>
      <c r="AY350" s="242" t="s">
        <v>148</v>
      </c>
    </row>
    <row r="351" s="13" customFormat="1">
      <c r="A351" s="13"/>
      <c r="B351" s="232"/>
      <c r="C351" s="233"/>
      <c r="D351" s="225" t="s">
        <v>161</v>
      </c>
      <c r="E351" s="234" t="s">
        <v>19</v>
      </c>
      <c r="F351" s="235" t="s">
        <v>180</v>
      </c>
      <c r="G351" s="233"/>
      <c r="H351" s="236">
        <v>759.51999999999998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161</v>
      </c>
      <c r="AU351" s="242" t="s">
        <v>81</v>
      </c>
      <c r="AV351" s="13" t="s">
        <v>81</v>
      </c>
      <c r="AW351" s="13" t="s">
        <v>35</v>
      </c>
      <c r="AX351" s="13" t="s">
        <v>73</v>
      </c>
      <c r="AY351" s="242" t="s">
        <v>148</v>
      </c>
    </row>
    <row r="352" s="14" customFormat="1">
      <c r="A352" s="14"/>
      <c r="B352" s="253"/>
      <c r="C352" s="254"/>
      <c r="D352" s="225" t="s">
        <v>161</v>
      </c>
      <c r="E352" s="255" t="s">
        <v>19</v>
      </c>
      <c r="F352" s="256" t="s">
        <v>525</v>
      </c>
      <c r="G352" s="254"/>
      <c r="H352" s="257">
        <v>3197.52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161</v>
      </c>
      <c r="AU352" s="263" t="s">
        <v>81</v>
      </c>
      <c r="AV352" s="14" t="s">
        <v>91</v>
      </c>
      <c r="AW352" s="14" t="s">
        <v>35</v>
      </c>
      <c r="AX352" s="14" t="s">
        <v>77</v>
      </c>
      <c r="AY352" s="263" t="s">
        <v>148</v>
      </c>
    </row>
    <row r="353" s="2" customFormat="1" ht="21.75" customHeight="1">
      <c r="A353" s="38"/>
      <c r="B353" s="39"/>
      <c r="C353" s="212" t="s">
        <v>759</v>
      </c>
      <c r="D353" s="212" t="s">
        <v>151</v>
      </c>
      <c r="E353" s="213" t="s">
        <v>527</v>
      </c>
      <c r="F353" s="214" t="s">
        <v>528</v>
      </c>
      <c r="G353" s="215" t="s">
        <v>154</v>
      </c>
      <c r="H353" s="216">
        <v>3197.52</v>
      </c>
      <c r="I353" s="217"/>
      <c r="J353" s="218">
        <f>ROUND(I353*H353,2)</f>
        <v>0</v>
      </c>
      <c r="K353" s="214" t="s">
        <v>155</v>
      </c>
      <c r="L353" s="44"/>
      <c r="M353" s="219" t="s">
        <v>19</v>
      </c>
      <c r="N353" s="220" t="s">
        <v>45</v>
      </c>
      <c r="O353" s="84"/>
      <c r="P353" s="221">
        <f>O353*H353</f>
        <v>0</v>
      </c>
      <c r="Q353" s="221">
        <v>0.00029</v>
      </c>
      <c r="R353" s="221">
        <f>Q353*H353</f>
        <v>0.92728080000000002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151</v>
      </c>
      <c r="AU353" s="223" t="s">
        <v>81</v>
      </c>
      <c r="AY353" s="17" t="s">
        <v>148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235</v>
      </c>
      <c r="BM353" s="223" t="s">
        <v>909</v>
      </c>
    </row>
    <row r="354" s="2" customFormat="1">
      <c r="A354" s="38"/>
      <c r="B354" s="39"/>
      <c r="C354" s="40"/>
      <c r="D354" s="225" t="s">
        <v>157</v>
      </c>
      <c r="E354" s="40"/>
      <c r="F354" s="226" t="s">
        <v>530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157</v>
      </c>
      <c r="AU354" s="17" t="s">
        <v>81</v>
      </c>
    </row>
    <row r="355" s="2" customFormat="1">
      <c r="A355" s="38"/>
      <c r="B355" s="39"/>
      <c r="C355" s="40"/>
      <c r="D355" s="230" t="s">
        <v>159</v>
      </c>
      <c r="E355" s="40"/>
      <c r="F355" s="231" t="s">
        <v>531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159</v>
      </c>
      <c r="AU355" s="17" t="s">
        <v>81</v>
      </c>
    </row>
    <row r="356" s="13" customFormat="1">
      <c r="A356" s="13"/>
      <c r="B356" s="232"/>
      <c r="C356" s="233"/>
      <c r="D356" s="225" t="s">
        <v>161</v>
      </c>
      <c r="E356" s="234" t="s">
        <v>19</v>
      </c>
      <c r="F356" s="235" t="s">
        <v>524</v>
      </c>
      <c r="G356" s="233"/>
      <c r="H356" s="236">
        <v>2438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161</v>
      </c>
      <c r="AU356" s="242" t="s">
        <v>81</v>
      </c>
      <c r="AV356" s="13" t="s">
        <v>81</v>
      </c>
      <c r="AW356" s="13" t="s">
        <v>35</v>
      </c>
      <c r="AX356" s="13" t="s">
        <v>73</v>
      </c>
      <c r="AY356" s="242" t="s">
        <v>148</v>
      </c>
    </row>
    <row r="357" s="13" customFormat="1">
      <c r="A357" s="13"/>
      <c r="B357" s="232"/>
      <c r="C357" s="233"/>
      <c r="D357" s="225" t="s">
        <v>161</v>
      </c>
      <c r="E357" s="234" t="s">
        <v>19</v>
      </c>
      <c r="F357" s="235" t="s">
        <v>180</v>
      </c>
      <c r="G357" s="233"/>
      <c r="H357" s="236">
        <v>759.51999999999998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161</v>
      </c>
      <c r="AU357" s="242" t="s">
        <v>81</v>
      </c>
      <c r="AV357" s="13" t="s">
        <v>81</v>
      </c>
      <c r="AW357" s="13" t="s">
        <v>35</v>
      </c>
      <c r="AX357" s="13" t="s">
        <v>73</v>
      </c>
      <c r="AY357" s="242" t="s">
        <v>148</v>
      </c>
    </row>
    <row r="358" s="14" customFormat="1">
      <c r="A358" s="14"/>
      <c r="B358" s="253"/>
      <c r="C358" s="254"/>
      <c r="D358" s="225" t="s">
        <v>161</v>
      </c>
      <c r="E358" s="255" t="s">
        <v>19</v>
      </c>
      <c r="F358" s="256" t="s">
        <v>525</v>
      </c>
      <c r="G358" s="254"/>
      <c r="H358" s="257">
        <v>3197.52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161</v>
      </c>
      <c r="AU358" s="263" t="s">
        <v>81</v>
      </c>
      <c r="AV358" s="14" t="s">
        <v>91</v>
      </c>
      <c r="AW358" s="14" t="s">
        <v>35</v>
      </c>
      <c r="AX358" s="14" t="s">
        <v>77</v>
      </c>
      <c r="AY358" s="263" t="s">
        <v>148</v>
      </c>
    </row>
    <row r="359" s="2" customFormat="1" ht="21.75" customHeight="1">
      <c r="A359" s="38"/>
      <c r="B359" s="39"/>
      <c r="C359" s="212" t="s">
        <v>761</v>
      </c>
      <c r="D359" s="212" t="s">
        <v>151</v>
      </c>
      <c r="E359" s="213" t="s">
        <v>772</v>
      </c>
      <c r="F359" s="214" t="s">
        <v>773</v>
      </c>
      <c r="G359" s="215" t="s">
        <v>154</v>
      </c>
      <c r="H359" s="216">
        <v>2316.8000000000002</v>
      </c>
      <c r="I359" s="217"/>
      <c r="J359" s="218">
        <f>ROUND(I359*H359,2)</f>
        <v>0</v>
      </c>
      <c r="K359" s="214" t="s">
        <v>155</v>
      </c>
      <c r="L359" s="44"/>
      <c r="M359" s="219" t="s">
        <v>19</v>
      </c>
      <c r="N359" s="220" t="s">
        <v>45</v>
      </c>
      <c r="O359" s="84"/>
      <c r="P359" s="221">
        <f>O359*H359</f>
        <v>0</v>
      </c>
      <c r="Q359" s="221">
        <v>1.0000000000000001E-05</v>
      </c>
      <c r="R359" s="221">
        <f>Q359*H359</f>
        <v>0.023168000000000005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235</v>
      </c>
      <c r="AT359" s="223" t="s">
        <v>151</v>
      </c>
      <c r="AU359" s="223" t="s">
        <v>81</v>
      </c>
      <c r="AY359" s="17" t="s">
        <v>148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235</v>
      </c>
      <c r="BM359" s="223" t="s">
        <v>910</v>
      </c>
    </row>
    <row r="360" s="2" customFormat="1">
      <c r="A360" s="38"/>
      <c r="B360" s="39"/>
      <c r="C360" s="40"/>
      <c r="D360" s="225" t="s">
        <v>157</v>
      </c>
      <c r="E360" s="40"/>
      <c r="F360" s="226" t="s">
        <v>775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157</v>
      </c>
      <c r="AU360" s="17" t="s">
        <v>81</v>
      </c>
    </row>
    <row r="361" s="2" customFormat="1">
      <c r="A361" s="38"/>
      <c r="B361" s="39"/>
      <c r="C361" s="40"/>
      <c r="D361" s="230" t="s">
        <v>159</v>
      </c>
      <c r="E361" s="40"/>
      <c r="F361" s="231" t="s">
        <v>776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159</v>
      </c>
      <c r="AU361" s="17" t="s">
        <v>81</v>
      </c>
    </row>
    <row r="362" s="13" customFormat="1">
      <c r="A362" s="13"/>
      <c r="B362" s="232"/>
      <c r="C362" s="233"/>
      <c r="D362" s="225" t="s">
        <v>161</v>
      </c>
      <c r="E362" s="234" t="s">
        <v>19</v>
      </c>
      <c r="F362" s="235" t="s">
        <v>777</v>
      </c>
      <c r="G362" s="233"/>
      <c r="H362" s="236">
        <v>2316.8000000000002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161</v>
      </c>
      <c r="AU362" s="242" t="s">
        <v>81</v>
      </c>
      <c r="AV362" s="13" t="s">
        <v>81</v>
      </c>
      <c r="AW362" s="13" t="s">
        <v>35</v>
      </c>
      <c r="AX362" s="13" t="s">
        <v>77</v>
      </c>
      <c r="AY362" s="242" t="s">
        <v>148</v>
      </c>
    </row>
    <row r="363" s="12" customFormat="1" ht="22.8" customHeight="1">
      <c r="A363" s="12"/>
      <c r="B363" s="196"/>
      <c r="C363" s="197"/>
      <c r="D363" s="198" t="s">
        <v>72</v>
      </c>
      <c r="E363" s="210" t="s">
        <v>532</v>
      </c>
      <c r="F363" s="210" t="s">
        <v>533</v>
      </c>
      <c r="G363" s="197"/>
      <c r="H363" s="197"/>
      <c r="I363" s="200"/>
      <c r="J363" s="211">
        <f>BK363</f>
        <v>0</v>
      </c>
      <c r="K363" s="197"/>
      <c r="L363" s="202"/>
      <c r="M363" s="203"/>
      <c r="N363" s="204"/>
      <c r="O363" s="204"/>
      <c r="P363" s="205">
        <f>SUM(P364:P365)</f>
        <v>0</v>
      </c>
      <c r="Q363" s="204"/>
      <c r="R363" s="205">
        <f>SUM(R364:R365)</f>
        <v>0</v>
      </c>
      <c r="S363" s="204"/>
      <c r="T363" s="206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7" t="s">
        <v>81</v>
      </c>
      <c r="AT363" s="208" t="s">
        <v>72</v>
      </c>
      <c r="AU363" s="208" t="s">
        <v>77</v>
      </c>
      <c r="AY363" s="207" t="s">
        <v>148</v>
      </c>
      <c r="BK363" s="209">
        <f>SUM(BK364:BK365)</f>
        <v>0</v>
      </c>
    </row>
    <row r="364" s="2" customFormat="1" ht="16.5" customHeight="1">
      <c r="A364" s="38"/>
      <c r="B364" s="39"/>
      <c r="C364" s="212" t="s">
        <v>763</v>
      </c>
      <c r="D364" s="212" t="s">
        <v>151</v>
      </c>
      <c r="E364" s="213" t="s">
        <v>535</v>
      </c>
      <c r="F364" s="214" t="s">
        <v>536</v>
      </c>
      <c r="G364" s="215" t="s">
        <v>484</v>
      </c>
      <c r="H364" s="216">
        <v>15</v>
      </c>
      <c r="I364" s="217"/>
      <c r="J364" s="218">
        <f>ROUND(I364*H364,2)</f>
        <v>0</v>
      </c>
      <c r="K364" s="214" t="s">
        <v>19</v>
      </c>
      <c r="L364" s="44"/>
      <c r="M364" s="219" t="s">
        <v>19</v>
      </c>
      <c r="N364" s="220" t="s">
        <v>45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235</v>
      </c>
      <c r="AT364" s="223" t="s">
        <v>151</v>
      </c>
      <c r="AU364" s="223" t="s">
        <v>81</v>
      </c>
      <c r="AY364" s="17" t="s">
        <v>148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235</v>
      </c>
      <c r="BM364" s="223" t="s">
        <v>911</v>
      </c>
    </row>
    <row r="365" s="2" customFormat="1">
      <c r="A365" s="38"/>
      <c r="B365" s="39"/>
      <c r="C365" s="40"/>
      <c r="D365" s="225" t="s">
        <v>157</v>
      </c>
      <c r="E365" s="40"/>
      <c r="F365" s="226" t="s">
        <v>538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157</v>
      </c>
      <c r="AU365" s="17" t="s">
        <v>81</v>
      </c>
    </row>
    <row r="366" s="12" customFormat="1" ht="25.92" customHeight="1">
      <c r="A366" s="12"/>
      <c r="B366" s="196"/>
      <c r="C366" s="197"/>
      <c r="D366" s="198" t="s">
        <v>72</v>
      </c>
      <c r="E366" s="199" t="s">
        <v>539</v>
      </c>
      <c r="F366" s="199" t="s">
        <v>540</v>
      </c>
      <c r="G366" s="197"/>
      <c r="H366" s="197"/>
      <c r="I366" s="200"/>
      <c r="J366" s="201">
        <f>BK366</f>
        <v>0</v>
      </c>
      <c r="K366" s="197"/>
      <c r="L366" s="202"/>
      <c r="M366" s="203"/>
      <c r="N366" s="204"/>
      <c r="O366" s="204"/>
      <c r="P366" s="205">
        <f>P367+P371</f>
        <v>0</v>
      </c>
      <c r="Q366" s="204"/>
      <c r="R366" s="205">
        <f>R367+R371</f>
        <v>0</v>
      </c>
      <c r="S366" s="204"/>
      <c r="T366" s="206">
        <f>T367+T371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7" t="s">
        <v>174</v>
      </c>
      <c r="AT366" s="208" t="s">
        <v>72</v>
      </c>
      <c r="AU366" s="208" t="s">
        <v>73</v>
      </c>
      <c r="AY366" s="207" t="s">
        <v>148</v>
      </c>
      <c r="BK366" s="209">
        <f>BK367+BK371</f>
        <v>0</v>
      </c>
    </row>
    <row r="367" s="12" customFormat="1" ht="22.8" customHeight="1">
      <c r="A367" s="12"/>
      <c r="B367" s="196"/>
      <c r="C367" s="197"/>
      <c r="D367" s="198" t="s">
        <v>72</v>
      </c>
      <c r="E367" s="210" t="s">
        <v>541</v>
      </c>
      <c r="F367" s="210" t="s">
        <v>542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SUM(P368:P370)</f>
        <v>0</v>
      </c>
      <c r="Q367" s="204"/>
      <c r="R367" s="205">
        <f>SUM(R368:R370)</f>
        <v>0</v>
      </c>
      <c r="S367" s="204"/>
      <c r="T367" s="206">
        <f>SUM(T368:T370)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174</v>
      </c>
      <c r="AT367" s="208" t="s">
        <v>72</v>
      </c>
      <c r="AU367" s="208" t="s">
        <v>77</v>
      </c>
      <c r="AY367" s="207" t="s">
        <v>148</v>
      </c>
      <c r="BK367" s="209">
        <f>SUM(BK368:BK370)</f>
        <v>0</v>
      </c>
    </row>
    <row r="368" s="2" customFormat="1" ht="16.5" customHeight="1">
      <c r="A368" s="38"/>
      <c r="B368" s="39"/>
      <c r="C368" s="212" t="s">
        <v>769</v>
      </c>
      <c r="D368" s="212" t="s">
        <v>151</v>
      </c>
      <c r="E368" s="213" t="s">
        <v>544</v>
      </c>
      <c r="F368" s="214" t="s">
        <v>545</v>
      </c>
      <c r="G368" s="215" t="s">
        <v>546</v>
      </c>
      <c r="H368" s="216">
        <v>1</v>
      </c>
      <c r="I368" s="217"/>
      <c r="J368" s="218">
        <f>ROUND(I368*H368,2)</f>
        <v>0</v>
      </c>
      <c r="K368" s="214" t="s">
        <v>155</v>
      </c>
      <c r="L368" s="44"/>
      <c r="M368" s="219" t="s">
        <v>19</v>
      </c>
      <c r="N368" s="220" t="s">
        <v>45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547</v>
      </c>
      <c r="AT368" s="223" t="s">
        <v>151</v>
      </c>
      <c r="AU368" s="223" t="s">
        <v>81</v>
      </c>
      <c r="AY368" s="17" t="s">
        <v>148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547</v>
      </c>
      <c r="BM368" s="223" t="s">
        <v>912</v>
      </c>
    </row>
    <row r="369" s="2" customFormat="1">
      <c r="A369" s="38"/>
      <c r="B369" s="39"/>
      <c r="C369" s="40"/>
      <c r="D369" s="225" t="s">
        <v>157</v>
      </c>
      <c r="E369" s="40"/>
      <c r="F369" s="226" t="s">
        <v>545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157</v>
      </c>
      <c r="AU369" s="17" t="s">
        <v>81</v>
      </c>
    </row>
    <row r="370" s="2" customFormat="1">
      <c r="A370" s="38"/>
      <c r="B370" s="39"/>
      <c r="C370" s="40"/>
      <c r="D370" s="230" t="s">
        <v>159</v>
      </c>
      <c r="E370" s="40"/>
      <c r="F370" s="231" t="s">
        <v>549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81</v>
      </c>
    </row>
    <row r="371" s="12" customFormat="1" ht="22.8" customHeight="1">
      <c r="A371" s="12"/>
      <c r="B371" s="196"/>
      <c r="C371" s="197"/>
      <c r="D371" s="198" t="s">
        <v>72</v>
      </c>
      <c r="E371" s="210" t="s">
        <v>550</v>
      </c>
      <c r="F371" s="210" t="s">
        <v>551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SUM(P372:P374)</f>
        <v>0</v>
      </c>
      <c r="Q371" s="204"/>
      <c r="R371" s="205">
        <f>SUM(R372:R374)</f>
        <v>0</v>
      </c>
      <c r="S371" s="204"/>
      <c r="T371" s="206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174</v>
      </c>
      <c r="AT371" s="208" t="s">
        <v>72</v>
      </c>
      <c r="AU371" s="208" t="s">
        <v>77</v>
      </c>
      <c r="AY371" s="207" t="s">
        <v>148</v>
      </c>
      <c r="BK371" s="209">
        <f>SUM(BK372:BK374)</f>
        <v>0</v>
      </c>
    </row>
    <row r="372" s="2" customFormat="1" ht="16.5" customHeight="1">
      <c r="A372" s="38"/>
      <c r="B372" s="39"/>
      <c r="C372" s="212" t="s">
        <v>771</v>
      </c>
      <c r="D372" s="212" t="s">
        <v>151</v>
      </c>
      <c r="E372" s="213" t="s">
        <v>553</v>
      </c>
      <c r="F372" s="214" t="s">
        <v>554</v>
      </c>
      <c r="G372" s="215" t="s">
        <v>546</v>
      </c>
      <c r="H372" s="216">
        <v>1</v>
      </c>
      <c r="I372" s="217"/>
      <c r="J372" s="218">
        <f>ROUND(I372*H372,2)</f>
        <v>0</v>
      </c>
      <c r="K372" s="214" t="s">
        <v>155</v>
      </c>
      <c r="L372" s="44"/>
      <c r="M372" s="219" t="s">
        <v>19</v>
      </c>
      <c r="N372" s="220" t="s">
        <v>45</v>
      </c>
      <c r="O372" s="84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547</v>
      </c>
      <c r="AT372" s="223" t="s">
        <v>151</v>
      </c>
      <c r="AU372" s="223" t="s">
        <v>81</v>
      </c>
      <c r="AY372" s="17" t="s">
        <v>148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81</v>
      </c>
      <c r="BK372" s="224">
        <f>ROUND(I372*H372,2)</f>
        <v>0</v>
      </c>
      <c r="BL372" s="17" t="s">
        <v>547</v>
      </c>
      <c r="BM372" s="223" t="s">
        <v>913</v>
      </c>
    </row>
    <row r="373" s="2" customFormat="1">
      <c r="A373" s="38"/>
      <c r="B373" s="39"/>
      <c r="C373" s="40"/>
      <c r="D373" s="225" t="s">
        <v>157</v>
      </c>
      <c r="E373" s="40"/>
      <c r="F373" s="226" t="s">
        <v>554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157</v>
      </c>
      <c r="AU373" s="17" t="s">
        <v>81</v>
      </c>
    </row>
    <row r="374" s="2" customFormat="1">
      <c r="A374" s="38"/>
      <c r="B374" s="39"/>
      <c r="C374" s="40"/>
      <c r="D374" s="230" t="s">
        <v>159</v>
      </c>
      <c r="E374" s="40"/>
      <c r="F374" s="231" t="s">
        <v>556</v>
      </c>
      <c r="G374" s="40"/>
      <c r="H374" s="40"/>
      <c r="I374" s="227"/>
      <c r="J374" s="40"/>
      <c r="K374" s="40"/>
      <c r="L374" s="44"/>
      <c r="M374" s="264"/>
      <c r="N374" s="265"/>
      <c r="O374" s="266"/>
      <c r="P374" s="266"/>
      <c r="Q374" s="266"/>
      <c r="R374" s="266"/>
      <c r="S374" s="266"/>
      <c r="T374" s="267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81</v>
      </c>
    </row>
    <row r="375" s="2" customFormat="1" ht="6.96" customHeight="1">
      <c r="A375" s="38"/>
      <c r="B375" s="59"/>
      <c r="C375" s="60"/>
      <c r="D375" s="60"/>
      <c r="E375" s="60"/>
      <c r="F375" s="60"/>
      <c r="G375" s="60"/>
      <c r="H375" s="60"/>
      <c r="I375" s="60"/>
      <c r="J375" s="60"/>
      <c r="K375" s="60"/>
      <c r="L375" s="44"/>
      <c r="M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</row>
  </sheetData>
  <sheetProtection sheet="1" autoFilter="0" formatColumns="0" formatRows="0" objects="1" scenarios="1" spinCount="100000" saltValue="mBzGjAL54lXRMm7/alsjNB76DQRU9jIUeKpYca2UXUQaO+YY20yPfRezusI0/1X0zR1dVemaxRquTcRazqrgMA==" hashValue="7p6yqFw6/Biz6pU//xko2NIxfL/ewrzbnUzYZVQ7L+vi7Fz7eBNDWeuUOv04vKlqh9LBqkvSP7zzo9ZjdQ105g==" algorithmName="SHA-512" password="CC35"/>
  <autoFilter ref="C104:K3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1_02/317168011"/>
    <hyperlink ref="F113" r:id="rId2" display="https://podminky.urs.cz/item/CS_URS_2021_02/317168013"/>
    <hyperlink ref="F117" r:id="rId3" display="https://podminky.urs.cz/item/CS_URS_2021_02/611341131"/>
    <hyperlink ref="F121" r:id="rId4" display="https://podminky.urs.cz/item/CS_URS_2021_02/612321141"/>
    <hyperlink ref="F124" r:id="rId5" display="https://podminky.urs.cz/item/CS_URS_2021_02/612341131"/>
    <hyperlink ref="F128" r:id="rId6" display="https://podminky.urs.cz/item/CS_URS_2021_02/619991001"/>
    <hyperlink ref="F132" r:id="rId7" display="https://podminky.urs.cz/item/CS_URS_2021_02/642942111"/>
    <hyperlink ref="F135" r:id="rId8" display="https://podminky.urs.cz/item/CS_URS_2021_02/55331494"/>
    <hyperlink ref="F138" r:id="rId9" display="https://podminky.urs.cz/item/CS_URS_2021_02/55331491"/>
    <hyperlink ref="F142" r:id="rId10" display="https://podminky.urs.cz/item/CS_URS_2021_02/949101111"/>
    <hyperlink ref="F146" r:id="rId11" display="https://podminky.urs.cz/item/CS_URS_2021_02/952902021"/>
    <hyperlink ref="F150" r:id="rId12" display="https://podminky.urs.cz/item/CS_URS_2021_02/962031133"/>
    <hyperlink ref="F154" r:id="rId13" display="https://podminky.urs.cz/item/CS_URS_2021_02/968072456"/>
    <hyperlink ref="F157" r:id="rId14" display="https://podminky.urs.cz/item/CS_URS_2021_02/971033641"/>
    <hyperlink ref="F161" r:id="rId15" display="https://podminky.urs.cz/item/CS_URS_2021_02/978059541"/>
    <hyperlink ref="F166" r:id="rId16" display="https://podminky.urs.cz/item/CS_URS_2021_02/997002611"/>
    <hyperlink ref="F169" r:id="rId17" display="https://podminky.urs.cz/item/CS_URS_2021_02/997013211"/>
    <hyperlink ref="F172" r:id="rId18" display="https://podminky.urs.cz/item/CS_URS_2021_02/997013219"/>
    <hyperlink ref="F175" r:id="rId19" display="https://podminky.urs.cz/item/CS_URS_2021_02/997013501"/>
    <hyperlink ref="F178" r:id="rId20" display="https://podminky.urs.cz/item/CS_URS_2021_02/997013509"/>
    <hyperlink ref="F181" r:id="rId21" display="https://podminky.urs.cz/item/CS_URS_2021_02/997013631"/>
    <hyperlink ref="F185" r:id="rId22" display="https://podminky.urs.cz/item/CS_URS_2021_02/998018001"/>
    <hyperlink ref="F190" r:id="rId23" display="https://podminky.urs.cz/item/CS_URS_2021_02/721220801"/>
    <hyperlink ref="F194" r:id="rId24" display="https://podminky.urs.cz/item/CS_URS_2021_02/725110811"/>
    <hyperlink ref="F197" r:id="rId25" display="https://podminky.urs.cz/item/CS_URS_2021_02/725112002"/>
    <hyperlink ref="F200" r:id="rId26" display="https://podminky.urs.cz/item/CS_URS_2021_02/725121502"/>
    <hyperlink ref="F203" r:id="rId27" display="https://podminky.urs.cz/item/CS_URS_2021_02/725122817"/>
    <hyperlink ref="F206" r:id="rId28" display="https://podminky.urs.cz/item/CS_URS_2021_02/725210821"/>
    <hyperlink ref="F209" r:id="rId29" display="https://podminky.urs.cz/item/CS_URS_2021_02/725211603"/>
    <hyperlink ref="F212" r:id="rId30" display="https://podminky.urs.cz/item/CS_URS_2021_02/725331111"/>
    <hyperlink ref="F217" r:id="rId31" display="https://podminky.urs.cz/item/CS_URS_2021_02/725820802"/>
    <hyperlink ref="F220" r:id="rId32" display="https://podminky.urs.cz/item/CS_URS_2021_02/725822631"/>
    <hyperlink ref="F223" r:id="rId33" display="https://podminky.urs.cz/item/CS_URS_2021_02/725831313"/>
    <hyperlink ref="F226" r:id="rId34" display="https://podminky.urs.cz/item/CS_URS_2021_02/725861102"/>
    <hyperlink ref="F229" r:id="rId35" display="https://podminky.urs.cz/item/CS_URS_2021_02/998725102"/>
    <hyperlink ref="F232" r:id="rId36" display="https://podminky.urs.cz/item/CS_URS_2021_02/998725181"/>
    <hyperlink ref="F236" r:id="rId37" display="https://podminky.urs.cz/item/CS_URS_2021_02/741310201"/>
    <hyperlink ref="F241" r:id="rId38" display="https://podminky.urs.cz/item/CS_URS_2021_02/741313032"/>
    <hyperlink ref="F244" r:id="rId39" display="https://podminky.urs.cz/item/CS_URS_2021_02/34555243"/>
    <hyperlink ref="F247" r:id="rId40" display="https://podminky.urs.cz/item/CS_URS_2021_02/741313813"/>
    <hyperlink ref="F250" r:id="rId41" display="https://podminky.urs.cz/item/CS_URS_2021_02/741316823"/>
    <hyperlink ref="F257" r:id="rId42" display="https://podminky.urs.cz/item/CS_URS_2021_02/766660001"/>
    <hyperlink ref="F260" r:id="rId43" display="https://podminky.urs.cz/item/CS_URS_2021_02/61161002"/>
    <hyperlink ref="F267" r:id="rId44" display="https://podminky.urs.cz/item/CS_URS_2021_02/766660002"/>
    <hyperlink ref="F272" r:id="rId45" display="https://podminky.urs.cz/item/CS_URS_2021_02/766691932"/>
    <hyperlink ref="F275" r:id="rId46" display="https://podminky.urs.cz/item/CS_URS_2021_02/998766102"/>
    <hyperlink ref="F278" r:id="rId47" display="https://podminky.urs.cz/item/CS_URS_2021_02/998766181"/>
    <hyperlink ref="F282" r:id="rId48" display="https://podminky.urs.cz/item/CS_URS_2021_02/776121112"/>
    <hyperlink ref="F285" r:id="rId49" display="https://podminky.urs.cz/item/CS_URS_2021_02/776141112"/>
    <hyperlink ref="F288" r:id="rId50" display="https://podminky.urs.cz/item/CS_URS_2021_02/776201811"/>
    <hyperlink ref="F291" r:id="rId51" display="https://podminky.urs.cz/item/CS_URS_2021_02/776221111"/>
    <hyperlink ref="F294" r:id="rId52" display="https://podminky.urs.cz/item/CS_URS_2021_02/28412245"/>
    <hyperlink ref="F298" r:id="rId53" display="https://podminky.urs.cz/item/CS_URS_2021_02/998776102"/>
    <hyperlink ref="F301" r:id="rId54" display="https://podminky.urs.cz/item/CS_URS_2021_02/998776181"/>
    <hyperlink ref="F305" r:id="rId55" display="https://podminky.urs.cz/item/CS_URS_2021_02/781121011"/>
    <hyperlink ref="F309" r:id="rId56" display="https://podminky.urs.cz/item/CS_URS_2021_02/781131112"/>
    <hyperlink ref="F313" r:id="rId57" display="https://podminky.urs.cz/item/CS_URS_2021_02/781473112"/>
    <hyperlink ref="F317" r:id="rId58" display="https://podminky.urs.cz/item/CS_URS_2021_02/59761026"/>
    <hyperlink ref="F321" r:id="rId59" display="https://podminky.urs.cz/item/CS_URS_2021_02/781493511"/>
    <hyperlink ref="F324" r:id="rId60" display="https://podminky.urs.cz/item/CS_URS_2021_02/998781102"/>
    <hyperlink ref="F327" r:id="rId61" display="https://podminky.urs.cz/item/CS_URS_2021_02/998781181"/>
    <hyperlink ref="F336" r:id="rId62" display="https://podminky.urs.cz/item/CS_URS_2021_02/784121003"/>
    <hyperlink ref="F340" r:id="rId63" display="https://podminky.urs.cz/item/CS_URS_2021_02/784161203"/>
    <hyperlink ref="F343" r:id="rId64" display="https://podminky.urs.cz/item/CS_URS_2021_02/784161223"/>
    <hyperlink ref="F346" r:id="rId65" display="https://podminky.urs.cz/item/CS_URS_2021_02/784161233"/>
    <hyperlink ref="F349" r:id="rId66" display="https://podminky.urs.cz/item/CS_URS_2021_02/784181103"/>
    <hyperlink ref="F355" r:id="rId67" display="https://podminky.urs.cz/item/CS_URS_2021_02/784221103"/>
    <hyperlink ref="F361" r:id="rId68" display="https://podminky.urs.cz/item/CS_URS_2021_02/784221141"/>
    <hyperlink ref="F370" r:id="rId69" display="https://podminky.urs.cz/item/CS_URS_2021_02/030001000"/>
    <hyperlink ref="F374" r:id="rId70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914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915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ROUND((SUM(BE101:BE239)),  2)</f>
        <v>0</v>
      </c>
      <c r="G35" s="38"/>
      <c r="H35" s="38"/>
      <c r="I35" s="157">
        <v>0.20999999999999999</v>
      </c>
      <c r="J35" s="156">
        <f>ROUND(((SUM(BE101:BE239))*I35),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ROUND((SUM(BF101:BF239)),  2)</f>
        <v>0</v>
      </c>
      <c r="G36" s="38"/>
      <c r="H36" s="38"/>
      <c r="I36" s="157">
        <v>0.14999999999999999</v>
      </c>
      <c r="J36" s="156">
        <f>ROUND(((SUM(BF101:BF239))*I36),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ROUND((SUM(BG101:BG239)),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ROUND((SUM(BH101:BH239)),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ROUND((SUM(BI101:BI239)),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106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4 - 3NP-stavební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113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114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115</v>
      </c>
      <c r="E66" s="182"/>
      <c r="F66" s="182"/>
      <c r="G66" s="182"/>
      <c r="H66" s="182"/>
      <c r="I66" s="182"/>
      <c r="J66" s="183">
        <f>J119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116</v>
      </c>
      <c r="E67" s="182"/>
      <c r="F67" s="182"/>
      <c r="G67" s="182"/>
      <c r="H67" s="182"/>
      <c r="I67" s="182"/>
      <c r="J67" s="183">
        <f>J128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117</v>
      </c>
      <c r="E68" s="182"/>
      <c r="F68" s="182"/>
      <c r="G68" s="182"/>
      <c r="H68" s="182"/>
      <c r="I68" s="182"/>
      <c r="J68" s="183">
        <f>J147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118</v>
      </c>
      <c r="E69" s="177"/>
      <c r="F69" s="177"/>
      <c r="G69" s="177"/>
      <c r="H69" s="177"/>
      <c r="I69" s="177"/>
      <c r="J69" s="178">
        <f>J151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120</v>
      </c>
      <c r="E70" s="182"/>
      <c r="F70" s="182"/>
      <c r="G70" s="182"/>
      <c r="H70" s="182"/>
      <c r="I70" s="182"/>
      <c r="J70" s="183">
        <f>J152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121</v>
      </c>
      <c r="E71" s="182"/>
      <c r="F71" s="182"/>
      <c r="G71" s="182"/>
      <c r="H71" s="182"/>
      <c r="I71" s="182"/>
      <c r="J71" s="183">
        <f>J167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122</v>
      </c>
      <c r="E72" s="182"/>
      <c r="F72" s="182"/>
      <c r="G72" s="182"/>
      <c r="H72" s="182"/>
      <c r="I72" s="182"/>
      <c r="J72" s="183">
        <f>J179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125</v>
      </c>
      <c r="E73" s="182"/>
      <c r="F73" s="182"/>
      <c r="G73" s="182"/>
      <c r="H73" s="182"/>
      <c r="I73" s="182"/>
      <c r="J73" s="183">
        <f>J182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127</v>
      </c>
      <c r="E74" s="182"/>
      <c r="F74" s="182"/>
      <c r="G74" s="182"/>
      <c r="H74" s="182"/>
      <c r="I74" s="182"/>
      <c r="J74" s="183">
        <f>J193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128</v>
      </c>
      <c r="E75" s="182"/>
      <c r="F75" s="182"/>
      <c r="G75" s="182"/>
      <c r="H75" s="182"/>
      <c r="I75" s="182"/>
      <c r="J75" s="183">
        <f>J198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129</v>
      </c>
      <c r="E76" s="182"/>
      <c r="F76" s="182"/>
      <c r="G76" s="182"/>
      <c r="H76" s="182"/>
      <c r="I76" s="182"/>
      <c r="J76" s="183">
        <f>J228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130</v>
      </c>
      <c r="E77" s="177"/>
      <c r="F77" s="177"/>
      <c r="G77" s="177"/>
      <c r="H77" s="177"/>
      <c r="I77" s="177"/>
      <c r="J77" s="178">
        <f>J231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0"/>
      <c r="C78" s="125"/>
      <c r="D78" s="181" t="s">
        <v>131</v>
      </c>
      <c r="E78" s="182"/>
      <c r="F78" s="182"/>
      <c r="G78" s="182"/>
      <c r="H78" s="182"/>
      <c r="I78" s="182"/>
      <c r="J78" s="183">
        <f>J232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132</v>
      </c>
      <c r="E79" s="182"/>
      <c r="F79" s="182"/>
      <c r="G79" s="182"/>
      <c r="H79" s="182"/>
      <c r="I79" s="182"/>
      <c r="J79" s="183">
        <f>J236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133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Čtyřlístek- udržovací práce DL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105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106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107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4 - 3NP-stavební část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Ostrava</v>
      </c>
      <c r="G95" s="40"/>
      <c r="H95" s="40"/>
      <c r="I95" s="32" t="s">
        <v>23</v>
      </c>
      <c r="J95" s="72" t="str">
        <f>IF(J14="","",J14)</f>
        <v>19. 11. 2021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E17</f>
        <v>Čtyřlístek</v>
      </c>
      <c r="G97" s="40"/>
      <c r="H97" s="40"/>
      <c r="I97" s="32" t="s">
        <v>33</v>
      </c>
      <c r="J97" s="36" t="str">
        <f>E23</f>
        <v xml:space="preserve"> 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31</v>
      </c>
      <c r="D98" s="40"/>
      <c r="E98" s="40"/>
      <c r="F98" s="27" t="str">
        <f>IF(E20="","",E20)</f>
        <v>Vyplň údaj</v>
      </c>
      <c r="G98" s="40"/>
      <c r="H98" s="40"/>
      <c r="I98" s="32" t="s">
        <v>36</v>
      </c>
      <c r="J98" s="36" t="str">
        <f>E26</f>
        <v xml:space="preserve"> 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134</v>
      </c>
      <c r="D100" s="188" t="s">
        <v>58</v>
      </c>
      <c r="E100" s="188" t="s">
        <v>54</v>
      </c>
      <c r="F100" s="188" t="s">
        <v>55</v>
      </c>
      <c r="G100" s="188" t="s">
        <v>135</v>
      </c>
      <c r="H100" s="188" t="s">
        <v>136</v>
      </c>
      <c r="I100" s="188" t="s">
        <v>137</v>
      </c>
      <c r="J100" s="188" t="s">
        <v>111</v>
      </c>
      <c r="K100" s="189" t="s">
        <v>138</v>
      </c>
      <c r="L100" s="190"/>
      <c r="M100" s="92" t="s">
        <v>19</v>
      </c>
      <c r="N100" s="93" t="s">
        <v>43</v>
      </c>
      <c r="O100" s="93" t="s">
        <v>139</v>
      </c>
      <c r="P100" s="93" t="s">
        <v>140</v>
      </c>
      <c r="Q100" s="93" t="s">
        <v>141</v>
      </c>
      <c r="R100" s="93" t="s">
        <v>142</v>
      </c>
      <c r="S100" s="93" t="s">
        <v>143</v>
      </c>
      <c r="T100" s="94" t="s">
        <v>144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145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P102+P151+P231</f>
        <v>0</v>
      </c>
      <c r="Q101" s="96"/>
      <c r="R101" s="193">
        <f>R102+R151+R231</f>
        <v>0.94400919999999999</v>
      </c>
      <c r="S101" s="96"/>
      <c r="T101" s="194">
        <f>T102+T151+T231</f>
        <v>0.31346703000000004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72</v>
      </c>
      <c r="AU101" s="17" t="s">
        <v>112</v>
      </c>
      <c r="BK101" s="195">
        <f>BK102+BK151+BK231</f>
        <v>0</v>
      </c>
    </row>
    <row r="102" s="12" customFormat="1" ht="25.92" customHeight="1">
      <c r="A102" s="12"/>
      <c r="B102" s="196"/>
      <c r="C102" s="197"/>
      <c r="D102" s="198" t="s">
        <v>72</v>
      </c>
      <c r="E102" s="199" t="s">
        <v>146</v>
      </c>
      <c r="F102" s="199" t="s">
        <v>147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P103+P119+P128+P147</f>
        <v>0</v>
      </c>
      <c r="Q102" s="204"/>
      <c r="R102" s="205">
        <f>R103+R119+R128+R147</f>
        <v>0.36523079999999997</v>
      </c>
      <c r="S102" s="204"/>
      <c r="T102" s="206">
        <f>T103+T119+T128+T147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77</v>
      </c>
      <c r="AT102" s="208" t="s">
        <v>72</v>
      </c>
      <c r="AU102" s="208" t="s">
        <v>73</v>
      </c>
      <c r="AY102" s="207" t="s">
        <v>148</v>
      </c>
      <c r="BK102" s="209">
        <f>BK103+BK119+BK128+BK147</f>
        <v>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149</v>
      </c>
      <c r="F103" s="210" t="s">
        <v>150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SUM(P104:P118)</f>
        <v>0</v>
      </c>
      <c r="Q103" s="204"/>
      <c r="R103" s="205">
        <f>SUM(R104:R118)</f>
        <v>0.33514099999999997</v>
      </c>
      <c r="S103" s="204"/>
      <c r="T103" s="206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77</v>
      </c>
      <c r="AT103" s="208" t="s">
        <v>72</v>
      </c>
      <c r="AU103" s="208" t="s">
        <v>77</v>
      </c>
      <c r="AY103" s="207" t="s">
        <v>148</v>
      </c>
      <c r="BK103" s="209">
        <f>SUM(BK104:BK118)</f>
        <v>0</v>
      </c>
    </row>
    <row r="104" s="2" customFormat="1" ht="16.5" customHeight="1">
      <c r="A104" s="38"/>
      <c r="B104" s="39"/>
      <c r="C104" s="212" t="s">
        <v>77</v>
      </c>
      <c r="D104" s="212" t="s">
        <v>151</v>
      </c>
      <c r="E104" s="213" t="s">
        <v>916</v>
      </c>
      <c r="F104" s="214" t="s">
        <v>917</v>
      </c>
      <c r="G104" s="215" t="s">
        <v>154</v>
      </c>
      <c r="H104" s="216">
        <v>2.5</v>
      </c>
      <c r="I104" s="217"/>
      <c r="J104" s="218">
        <f>ROUND(I104*H104,2)</f>
        <v>0</v>
      </c>
      <c r="K104" s="214" t="s">
        <v>155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0.018380000000000001</v>
      </c>
      <c r="R104" s="221">
        <f>Q104*H104</f>
        <v>0.045950000000000005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91</v>
      </c>
      <c r="AT104" s="223" t="s">
        <v>151</v>
      </c>
      <c r="AU104" s="223" t="s">
        <v>81</v>
      </c>
      <c r="AY104" s="17" t="s">
        <v>148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77</v>
      </c>
      <c r="BK104" s="224">
        <f>ROUND(I104*H104,2)</f>
        <v>0</v>
      </c>
      <c r="BL104" s="17" t="s">
        <v>91</v>
      </c>
      <c r="BM104" s="223" t="s">
        <v>918</v>
      </c>
    </row>
    <row r="105" s="2" customFormat="1">
      <c r="A105" s="38"/>
      <c r="B105" s="39"/>
      <c r="C105" s="40"/>
      <c r="D105" s="225" t="s">
        <v>157</v>
      </c>
      <c r="E105" s="40"/>
      <c r="F105" s="226" t="s">
        <v>919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157</v>
      </c>
      <c r="AU105" s="17" t="s">
        <v>81</v>
      </c>
    </row>
    <row r="106" s="2" customFormat="1">
      <c r="A106" s="38"/>
      <c r="B106" s="39"/>
      <c r="C106" s="40"/>
      <c r="D106" s="230" t="s">
        <v>159</v>
      </c>
      <c r="E106" s="40"/>
      <c r="F106" s="231" t="s">
        <v>920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81</v>
      </c>
    </row>
    <row r="107" s="2" customFormat="1" ht="16.5" customHeight="1">
      <c r="A107" s="38"/>
      <c r="B107" s="39"/>
      <c r="C107" s="212" t="s">
        <v>81</v>
      </c>
      <c r="D107" s="212" t="s">
        <v>151</v>
      </c>
      <c r="E107" s="213" t="s">
        <v>152</v>
      </c>
      <c r="F107" s="214" t="s">
        <v>153</v>
      </c>
      <c r="G107" s="215" t="s">
        <v>154</v>
      </c>
      <c r="H107" s="216">
        <v>23.146000000000001</v>
      </c>
      <c r="I107" s="217"/>
      <c r="J107" s="218">
        <f>ROUND(I107*H107,2)</f>
        <v>0</v>
      </c>
      <c r="K107" s="214" t="s">
        <v>155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0.0035000000000000001</v>
      </c>
      <c r="R107" s="221">
        <f>Q107*H107</f>
        <v>0.081011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91</v>
      </c>
      <c r="AT107" s="223" t="s">
        <v>151</v>
      </c>
      <c r="AU107" s="223" t="s">
        <v>81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77</v>
      </c>
      <c r="BK107" s="224">
        <f>ROUND(I107*H107,2)</f>
        <v>0</v>
      </c>
      <c r="BL107" s="17" t="s">
        <v>91</v>
      </c>
      <c r="BM107" s="223" t="s">
        <v>921</v>
      </c>
    </row>
    <row r="108" s="2" customFormat="1">
      <c r="A108" s="38"/>
      <c r="B108" s="39"/>
      <c r="C108" s="40"/>
      <c r="D108" s="225" t="s">
        <v>157</v>
      </c>
      <c r="E108" s="40"/>
      <c r="F108" s="226" t="s">
        <v>158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157</v>
      </c>
      <c r="AU108" s="17" t="s">
        <v>81</v>
      </c>
    </row>
    <row r="109" s="2" customFormat="1">
      <c r="A109" s="38"/>
      <c r="B109" s="39"/>
      <c r="C109" s="40"/>
      <c r="D109" s="230" t="s">
        <v>159</v>
      </c>
      <c r="E109" s="40"/>
      <c r="F109" s="231" t="s">
        <v>160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81</v>
      </c>
    </row>
    <row r="110" s="13" customFormat="1">
      <c r="A110" s="13"/>
      <c r="B110" s="232"/>
      <c r="C110" s="233"/>
      <c r="D110" s="225" t="s">
        <v>161</v>
      </c>
      <c r="E110" s="234" t="s">
        <v>19</v>
      </c>
      <c r="F110" s="235" t="s">
        <v>922</v>
      </c>
      <c r="G110" s="233"/>
      <c r="H110" s="236">
        <v>23.146000000000001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161</v>
      </c>
      <c r="AU110" s="242" t="s">
        <v>81</v>
      </c>
      <c r="AV110" s="13" t="s">
        <v>81</v>
      </c>
      <c r="AW110" s="13" t="s">
        <v>35</v>
      </c>
      <c r="AX110" s="13" t="s">
        <v>77</v>
      </c>
      <c r="AY110" s="242" t="s">
        <v>148</v>
      </c>
    </row>
    <row r="111" s="2" customFormat="1" ht="16.5" customHeight="1">
      <c r="A111" s="38"/>
      <c r="B111" s="39"/>
      <c r="C111" s="212" t="s">
        <v>88</v>
      </c>
      <c r="D111" s="212" t="s">
        <v>151</v>
      </c>
      <c r="E111" s="213" t="s">
        <v>168</v>
      </c>
      <c r="F111" s="214" t="s">
        <v>169</v>
      </c>
      <c r="G111" s="215" t="s">
        <v>154</v>
      </c>
      <c r="H111" s="216">
        <v>59.479999999999997</v>
      </c>
      <c r="I111" s="217"/>
      <c r="J111" s="218">
        <f>ROUND(I111*H111,2)</f>
        <v>0</v>
      </c>
      <c r="K111" s="214" t="s">
        <v>155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0.0035000000000000001</v>
      </c>
      <c r="R111" s="221">
        <f>Q111*H111</f>
        <v>0.20818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91</v>
      </c>
      <c r="AT111" s="223" t="s">
        <v>151</v>
      </c>
      <c r="AU111" s="223" t="s">
        <v>81</v>
      </c>
      <c r="AY111" s="17" t="s">
        <v>148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77</v>
      </c>
      <c r="BK111" s="224">
        <f>ROUND(I111*H111,2)</f>
        <v>0</v>
      </c>
      <c r="BL111" s="17" t="s">
        <v>91</v>
      </c>
      <c r="BM111" s="223" t="s">
        <v>923</v>
      </c>
    </row>
    <row r="112" s="2" customFormat="1">
      <c r="A112" s="38"/>
      <c r="B112" s="39"/>
      <c r="C112" s="40"/>
      <c r="D112" s="225" t="s">
        <v>157</v>
      </c>
      <c r="E112" s="40"/>
      <c r="F112" s="226" t="s">
        <v>171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157</v>
      </c>
      <c r="AU112" s="17" t="s">
        <v>81</v>
      </c>
    </row>
    <row r="113" s="2" customFormat="1">
      <c r="A113" s="38"/>
      <c r="B113" s="39"/>
      <c r="C113" s="40"/>
      <c r="D113" s="230" t="s">
        <v>159</v>
      </c>
      <c r="E113" s="40"/>
      <c r="F113" s="231" t="s">
        <v>172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81</v>
      </c>
    </row>
    <row r="114" s="13" customFormat="1">
      <c r="A114" s="13"/>
      <c r="B114" s="232"/>
      <c r="C114" s="233"/>
      <c r="D114" s="225" t="s">
        <v>161</v>
      </c>
      <c r="E114" s="234" t="s">
        <v>19</v>
      </c>
      <c r="F114" s="235" t="s">
        <v>924</v>
      </c>
      <c r="G114" s="233"/>
      <c r="H114" s="236">
        <v>59.479999999999997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161</v>
      </c>
      <c r="AU114" s="242" t="s">
        <v>81</v>
      </c>
      <c r="AV114" s="13" t="s">
        <v>81</v>
      </c>
      <c r="AW114" s="13" t="s">
        <v>35</v>
      </c>
      <c r="AX114" s="13" t="s">
        <v>77</v>
      </c>
      <c r="AY114" s="242" t="s">
        <v>148</v>
      </c>
    </row>
    <row r="115" s="2" customFormat="1" ht="16.5" customHeight="1">
      <c r="A115" s="38"/>
      <c r="B115" s="39"/>
      <c r="C115" s="212" t="s">
        <v>91</v>
      </c>
      <c r="D115" s="212" t="s">
        <v>151</v>
      </c>
      <c r="E115" s="213" t="s">
        <v>175</v>
      </c>
      <c r="F115" s="214" t="s">
        <v>176</v>
      </c>
      <c r="G115" s="215" t="s">
        <v>154</v>
      </c>
      <c r="H115" s="216">
        <v>231.46000000000001</v>
      </c>
      <c r="I115" s="217"/>
      <c r="J115" s="218">
        <f>ROUND(I115*H115,2)</f>
        <v>0</v>
      </c>
      <c r="K115" s="214" t="s">
        <v>155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91</v>
      </c>
      <c r="AT115" s="223" t="s">
        <v>151</v>
      </c>
      <c r="AU115" s="223" t="s">
        <v>81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77</v>
      </c>
      <c r="BK115" s="224">
        <f>ROUND(I115*H115,2)</f>
        <v>0</v>
      </c>
      <c r="BL115" s="17" t="s">
        <v>91</v>
      </c>
      <c r="BM115" s="223" t="s">
        <v>925</v>
      </c>
    </row>
    <row r="116" s="2" customFormat="1">
      <c r="A116" s="38"/>
      <c r="B116" s="39"/>
      <c r="C116" s="40"/>
      <c r="D116" s="225" t="s">
        <v>157</v>
      </c>
      <c r="E116" s="40"/>
      <c r="F116" s="226" t="s">
        <v>178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157</v>
      </c>
      <c r="AU116" s="17" t="s">
        <v>81</v>
      </c>
    </row>
    <row r="117" s="2" customFormat="1">
      <c r="A117" s="38"/>
      <c r="B117" s="39"/>
      <c r="C117" s="40"/>
      <c r="D117" s="230" t="s">
        <v>159</v>
      </c>
      <c r="E117" s="40"/>
      <c r="F117" s="231" t="s">
        <v>179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81</v>
      </c>
    </row>
    <row r="118" s="13" customFormat="1">
      <c r="A118" s="13"/>
      <c r="B118" s="232"/>
      <c r="C118" s="233"/>
      <c r="D118" s="225" t="s">
        <v>161</v>
      </c>
      <c r="E118" s="234" t="s">
        <v>19</v>
      </c>
      <c r="F118" s="235" t="s">
        <v>926</v>
      </c>
      <c r="G118" s="233"/>
      <c r="H118" s="236">
        <v>231.46000000000001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161</v>
      </c>
      <c r="AU118" s="242" t="s">
        <v>81</v>
      </c>
      <c r="AV118" s="13" t="s">
        <v>81</v>
      </c>
      <c r="AW118" s="13" t="s">
        <v>35</v>
      </c>
      <c r="AX118" s="13" t="s">
        <v>77</v>
      </c>
      <c r="AY118" s="242" t="s">
        <v>148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194</v>
      </c>
      <c r="F119" s="210" t="s">
        <v>195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SUM(P120:P127)</f>
        <v>0</v>
      </c>
      <c r="Q119" s="204"/>
      <c r="R119" s="205">
        <f>SUM(R120:R127)</f>
        <v>0.0300898</v>
      </c>
      <c r="S119" s="204"/>
      <c r="T119" s="206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77</v>
      </c>
      <c r="AT119" s="208" t="s">
        <v>72</v>
      </c>
      <c r="AU119" s="208" t="s">
        <v>77</v>
      </c>
      <c r="AY119" s="207" t="s">
        <v>148</v>
      </c>
      <c r="BK119" s="209">
        <f>SUM(BK120:BK127)</f>
        <v>0</v>
      </c>
    </row>
    <row r="120" s="2" customFormat="1" ht="21.75" customHeight="1">
      <c r="A120" s="38"/>
      <c r="B120" s="39"/>
      <c r="C120" s="212" t="s">
        <v>174</v>
      </c>
      <c r="D120" s="212" t="s">
        <v>151</v>
      </c>
      <c r="E120" s="213" t="s">
        <v>196</v>
      </c>
      <c r="F120" s="214" t="s">
        <v>197</v>
      </c>
      <c r="G120" s="215" t="s">
        <v>154</v>
      </c>
      <c r="H120" s="216">
        <v>231.46000000000001</v>
      </c>
      <c r="I120" s="217"/>
      <c r="J120" s="218">
        <f>ROUND(I120*H120,2)</f>
        <v>0</v>
      </c>
      <c r="K120" s="214" t="s">
        <v>155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0.00012999999999999999</v>
      </c>
      <c r="R120" s="221">
        <f>Q120*H120</f>
        <v>0.0300898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91</v>
      </c>
      <c r="AT120" s="223" t="s">
        <v>151</v>
      </c>
      <c r="AU120" s="223" t="s">
        <v>81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77</v>
      </c>
      <c r="BK120" s="224">
        <f>ROUND(I120*H120,2)</f>
        <v>0</v>
      </c>
      <c r="BL120" s="17" t="s">
        <v>91</v>
      </c>
      <c r="BM120" s="223" t="s">
        <v>927</v>
      </c>
    </row>
    <row r="121" s="2" customFormat="1">
      <c r="A121" s="38"/>
      <c r="B121" s="39"/>
      <c r="C121" s="40"/>
      <c r="D121" s="225" t="s">
        <v>157</v>
      </c>
      <c r="E121" s="40"/>
      <c r="F121" s="226" t="s">
        <v>199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157</v>
      </c>
      <c r="AU121" s="17" t="s">
        <v>81</v>
      </c>
    </row>
    <row r="122" s="2" customFormat="1">
      <c r="A122" s="38"/>
      <c r="B122" s="39"/>
      <c r="C122" s="40"/>
      <c r="D122" s="230" t="s">
        <v>159</v>
      </c>
      <c r="E122" s="40"/>
      <c r="F122" s="231" t="s">
        <v>200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159</v>
      </c>
      <c r="AU122" s="17" t="s">
        <v>81</v>
      </c>
    </row>
    <row r="123" s="13" customFormat="1">
      <c r="A123" s="13"/>
      <c r="B123" s="232"/>
      <c r="C123" s="233"/>
      <c r="D123" s="225" t="s">
        <v>161</v>
      </c>
      <c r="E123" s="234" t="s">
        <v>19</v>
      </c>
      <c r="F123" s="235" t="s">
        <v>928</v>
      </c>
      <c r="G123" s="233"/>
      <c r="H123" s="236">
        <v>231.46000000000001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161</v>
      </c>
      <c r="AU123" s="242" t="s">
        <v>81</v>
      </c>
      <c r="AV123" s="13" t="s">
        <v>81</v>
      </c>
      <c r="AW123" s="13" t="s">
        <v>35</v>
      </c>
      <c r="AX123" s="13" t="s">
        <v>77</v>
      </c>
      <c r="AY123" s="242" t="s">
        <v>148</v>
      </c>
    </row>
    <row r="124" s="2" customFormat="1" ht="16.5" customHeight="1">
      <c r="A124" s="38"/>
      <c r="B124" s="39"/>
      <c r="C124" s="212" t="s">
        <v>149</v>
      </c>
      <c r="D124" s="212" t="s">
        <v>151</v>
      </c>
      <c r="E124" s="213" t="s">
        <v>201</v>
      </c>
      <c r="F124" s="214" t="s">
        <v>202</v>
      </c>
      <c r="G124" s="215" t="s">
        <v>154</v>
      </c>
      <c r="H124" s="216">
        <v>231.46000000000001</v>
      </c>
      <c r="I124" s="217"/>
      <c r="J124" s="218">
        <f>ROUND(I124*H124,2)</f>
        <v>0</v>
      </c>
      <c r="K124" s="214" t="s">
        <v>155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91</v>
      </c>
      <c r="AT124" s="223" t="s">
        <v>151</v>
      </c>
      <c r="AU124" s="223" t="s">
        <v>81</v>
      </c>
      <c r="AY124" s="17" t="s">
        <v>148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77</v>
      </c>
      <c r="BK124" s="224">
        <f>ROUND(I124*H124,2)</f>
        <v>0</v>
      </c>
      <c r="BL124" s="17" t="s">
        <v>91</v>
      </c>
      <c r="BM124" s="223" t="s">
        <v>929</v>
      </c>
    </row>
    <row r="125" s="2" customFormat="1">
      <c r="A125" s="38"/>
      <c r="B125" s="39"/>
      <c r="C125" s="40"/>
      <c r="D125" s="225" t="s">
        <v>157</v>
      </c>
      <c r="E125" s="40"/>
      <c r="F125" s="226" t="s">
        <v>204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157</v>
      </c>
      <c r="AU125" s="17" t="s">
        <v>81</v>
      </c>
    </row>
    <row r="126" s="2" customFormat="1">
      <c r="A126" s="38"/>
      <c r="B126" s="39"/>
      <c r="C126" s="40"/>
      <c r="D126" s="230" t="s">
        <v>159</v>
      </c>
      <c r="E126" s="40"/>
      <c r="F126" s="231" t="s">
        <v>205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81</v>
      </c>
    </row>
    <row r="127" s="13" customFormat="1">
      <c r="A127" s="13"/>
      <c r="B127" s="232"/>
      <c r="C127" s="233"/>
      <c r="D127" s="225" t="s">
        <v>161</v>
      </c>
      <c r="E127" s="234" t="s">
        <v>19</v>
      </c>
      <c r="F127" s="235" t="s">
        <v>926</v>
      </c>
      <c r="G127" s="233"/>
      <c r="H127" s="236">
        <v>231.46000000000001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161</v>
      </c>
      <c r="AU127" s="242" t="s">
        <v>81</v>
      </c>
      <c r="AV127" s="13" t="s">
        <v>81</v>
      </c>
      <c r="AW127" s="13" t="s">
        <v>35</v>
      </c>
      <c r="AX127" s="13" t="s">
        <v>77</v>
      </c>
      <c r="AY127" s="242" t="s">
        <v>148</v>
      </c>
    </row>
    <row r="128" s="12" customFormat="1" ht="22.8" customHeight="1">
      <c r="A128" s="12"/>
      <c r="B128" s="196"/>
      <c r="C128" s="197"/>
      <c r="D128" s="198" t="s">
        <v>72</v>
      </c>
      <c r="E128" s="210" t="s">
        <v>227</v>
      </c>
      <c r="F128" s="210" t="s">
        <v>228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SUM(P129:P146)</f>
        <v>0</v>
      </c>
      <c r="Q128" s="204"/>
      <c r="R128" s="205">
        <f>SUM(R129:R146)</f>
        <v>0</v>
      </c>
      <c r="S128" s="204"/>
      <c r="T128" s="206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77</v>
      </c>
      <c r="AT128" s="208" t="s">
        <v>72</v>
      </c>
      <c r="AU128" s="208" t="s">
        <v>77</v>
      </c>
      <c r="AY128" s="207" t="s">
        <v>148</v>
      </c>
      <c r="BK128" s="209">
        <f>SUM(BK129:BK146)</f>
        <v>0</v>
      </c>
    </row>
    <row r="129" s="2" customFormat="1" ht="16.5" customHeight="1">
      <c r="A129" s="38"/>
      <c r="B129" s="39"/>
      <c r="C129" s="212" t="s">
        <v>194</v>
      </c>
      <c r="D129" s="212" t="s">
        <v>151</v>
      </c>
      <c r="E129" s="213" t="s">
        <v>229</v>
      </c>
      <c r="F129" s="214" t="s">
        <v>230</v>
      </c>
      <c r="G129" s="215" t="s">
        <v>231</v>
      </c>
      <c r="H129" s="216">
        <v>0.31347000000000003</v>
      </c>
      <c r="I129" s="217"/>
      <c r="J129" s="218">
        <f>ROUND(I129*H129,2)</f>
        <v>0</v>
      </c>
      <c r="K129" s="214" t="s">
        <v>155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91</v>
      </c>
      <c r="AT129" s="223" t="s">
        <v>151</v>
      </c>
      <c r="AU129" s="223" t="s">
        <v>81</v>
      </c>
      <c r="AY129" s="17" t="s">
        <v>148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77</v>
      </c>
      <c r="BK129" s="224">
        <f>ROUND(I129*H129,2)</f>
        <v>0</v>
      </c>
      <c r="BL129" s="17" t="s">
        <v>91</v>
      </c>
      <c r="BM129" s="223" t="s">
        <v>930</v>
      </c>
    </row>
    <row r="130" s="2" customFormat="1">
      <c r="A130" s="38"/>
      <c r="B130" s="39"/>
      <c r="C130" s="40"/>
      <c r="D130" s="225" t="s">
        <v>157</v>
      </c>
      <c r="E130" s="40"/>
      <c r="F130" s="226" t="s">
        <v>233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157</v>
      </c>
      <c r="AU130" s="17" t="s">
        <v>81</v>
      </c>
    </row>
    <row r="131" s="2" customFormat="1">
      <c r="A131" s="38"/>
      <c r="B131" s="39"/>
      <c r="C131" s="40"/>
      <c r="D131" s="230" t="s">
        <v>159</v>
      </c>
      <c r="E131" s="40"/>
      <c r="F131" s="231" t="s">
        <v>234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81</v>
      </c>
    </row>
    <row r="132" s="2" customFormat="1" ht="16.5" customHeight="1">
      <c r="A132" s="38"/>
      <c r="B132" s="39"/>
      <c r="C132" s="212" t="s">
        <v>586</v>
      </c>
      <c r="D132" s="212" t="s">
        <v>151</v>
      </c>
      <c r="E132" s="213" t="s">
        <v>236</v>
      </c>
      <c r="F132" s="214" t="s">
        <v>237</v>
      </c>
      <c r="G132" s="215" t="s">
        <v>231</v>
      </c>
      <c r="H132" s="216">
        <v>0.31347000000000003</v>
      </c>
      <c r="I132" s="217"/>
      <c r="J132" s="218">
        <f>ROUND(I132*H132,2)</f>
        <v>0</v>
      </c>
      <c r="K132" s="214" t="s">
        <v>155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91</v>
      </c>
      <c r="AT132" s="223" t="s">
        <v>151</v>
      </c>
      <c r="AU132" s="223" t="s">
        <v>81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77</v>
      </c>
      <c r="BK132" s="224">
        <f>ROUND(I132*H132,2)</f>
        <v>0</v>
      </c>
      <c r="BL132" s="17" t="s">
        <v>91</v>
      </c>
      <c r="BM132" s="223" t="s">
        <v>931</v>
      </c>
    </row>
    <row r="133" s="2" customFormat="1">
      <c r="A133" s="38"/>
      <c r="B133" s="39"/>
      <c r="C133" s="40"/>
      <c r="D133" s="225" t="s">
        <v>157</v>
      </c>
      <c r="E133" s="40"/>
      <c r="F133" s="226" t="s">
        <v>239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157</v>
      </c>
      <c r="AU133" s="17" t="s">
        <v>81</v>
      </c>
    </row>
    <row r="134" s="2" customFormat="1">
      <c r="A134" s="38"/>
      <c r="B134" s="39"/>
      <c r="C134" s="40"/>
      <c r="D134" s="230" t="s">
        <v>159</v>
      </c>
      <c r="E134" s="40"/>
      <c r="F134" s="231" t="s">
        <v>240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81</v>
      </c>
    </row>
    <row r="135" s="2" customFormat="1" ht="21.75" customHeight="1">
      <c r="A135" s="38"/>
      <c r="B135" s="39"/>
      <c r="C135" s="212" t="s">
        <v>588</v>
      </c>
      <c r="D135" s="212" t="s">
        <v>151</v>
      </c>
      <c r="E135" s="213" t="s">
        <v>242</v>
      </c>
      <c r="F135" s="214" t="s">
        <v>243</v>
      </c>
      <c r="G135" s="215" t="s">
        <v>231</v>
      </c>
      <c r="H135" s="216">
        <v>0.31347000000000003</v>
      </c>
      <c r="I135" s="217"/>
      <c r="J135" s="218">
        <f>ROUND(I135*H135,2)</f>
        <v>0</v>
      </c>
      <c r="K135" s="214" t="s">
        <v>155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91</v>
      </c>
      <c r="AT135" s="223" t="s">
        <v>151</v>
      </c>
      <c r="AU135" s="223" t="s">
        <v>81</v>
      </c>
      <c r="AY135" s="17" t="s">
        <v>148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77</v>
      </c>
      <c r="BK135" s="224">
        <f>ROUND(I135*H135,2)</f>
        <v>0</v>
      </c>
      <c r="BL135" s="17" t="s">
        <v>91</v>
      </c>
      <c r="BM135" s="223" t="s">
        <v>932</v>
      </c>
    </row>
    <row r="136" s="2" customFormat="1">
      <c r="A136" s="38"/>
      <c r="B136" s="39"/>
      <c r="C136" s="40"/>
      <c r="D136" s="225" t="s">
        <v>157</v>
      </c>
      <c r="E136" s="40"/>
      <c r="F136" s="226" t="s">
        <v>245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81</v>
      </c>
    </row>
    <row r="137" s="2" customFormat="1">
      <c r="A137" s="38"/>
      <c r="B137" s="39"/>
      <c r="C137" s="40"/>
      <c r="D137" s="230" t="s">
        <v>159</v>
      </c>
      <c r="E137" s="40"/>
      <c r="F137" s="231" t="s">
        <v>246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81</v>
      </c>
    </row>
    <row r="138" s="2" customFormat="1" ht="16.5" customHeight="1">
      <c r="A138" s="38"/>
      <c r="B138" s="39"/>
      <c r="C138" s="212" t="s">
        <v>206</v>
      </c>
      <c r="D138" s="212" t="s">
        <v>151</v>
      </c>
      <c r="E138" s="213" t="s">
        <v>248</v>
      </c>
      <c r="F138" s="214" t="s">
        <v>249</v>
      </c>
      <c r="G138" s="215" t="s">
        <v>231</v>
      </c>
      <c r="H138" s="216">
        <v>0.31347000000000003</v>
      </c>
      <c r="I138" s="217"/>
      <c r="J138" s="218">
        <f>ROUND(I138*H138,2)</f>
        <v>0</v>
      </c>
      <c r="K138" s="214" t="s">
        <v>155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91</v>
      </c>
      <c r="AT138" s="223" t="s">
        <v>151</v>
      </c>
      <c r="AU138" s="223" t="s">
        <v>81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77</v>
      </c>
      <c r="BK138" s="224">
        <f>ROUND(I138*H138,2)</f>
        <v>0</v>
      </c>
      <c r="BL138" s="17" t="s">
        <v>91</v>
      </c>
      <c r="BM138" s="223" t="s">
        <v>933</v>
      </c>
    </row>
    <row r="139" s="2" customFormat="1">
      <c r="A139" s="38"/>
      <c r="B139" s="39"/>
      <c r="C139" s="40"/>
      <c r="D139" s="225" t="s">
        <v>157</v>
      </c>
      <c r="E139" s="40"/>
      <c r="F139" s="226" t="s">
        <v>251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157</v>
      </c>
      <c r="AU139" s="17" t="s">
        <v>81</v>
      </c>
    </row>
    <row r="140" s="2" customFormat="1">
      <c r="A140" s="38"/>
      <c r="B140" s="39"/>
      <c r="C140" s="40"/>
      <c r="D140" s="230" t="s">
        <v>159</v>
      </c>
      <c r="E140" s="40"/>
      <c r="F140" s="231" t="s">
        <v>252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81</v>
      </c>
    </row>
    <row r="141" s="2" customFormat="1" ht="16.5" customHeight="1">
      <c r="A141" s="38"/>
      <c r="B141" s="39"/>
      <c r="C141" s="212" t="s">
        <v>212</v>
      </c>
      <c r="D141" s="212" t="s">
        <v>151</v>
      </c>
      <c r="E141" s="213" t="s">
        <v>254</v>
      </c>
      <c r="F141" s="214" t="s">
        <v>255</v>
      </c>
      <c r="G141" s="215" t="s">
        <v>231</v>
      </c>
      <c r="H141" s="216">
        <v>55.68</v>
      </c>
      <c r="I141" s="217"/>
      <c r="J141" s="218">
        <f>ROUND(I141*H141,2)</f>
        <v>0</v>
      </c>
      <c r="K141" s="214" t="s">
        <v>155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91</v>
      </c>
      <c r="AT141" s="223" t="s">
        <v>151</v>
      </c>
      <c r="AU141" s="223" t="s">
        <v>81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77</v>
      </c>
      <c r="BK141" s="224">
        <f>ROUND(I141*H141,2)</f>
        <v>0</v>
      </c>
      <c r="BL141" s="17" t="s">
        <v>91</v>
      </c>
      <c r="BM141" s="223" t="s">
        <v>934</v>
      </c>
    </row>
    <row r="142" s="2" customFormat="1">
      <c r="A142" s="38"/>
      <c r="B142" s="39"/>
      <c r="C142" s="40"/>
      <c r="D142" s="225" t="s">
        <v>157</v>
      </c>
      <c r="E142" s="40"/>
      <c r="F142" s="226" t="s">
        <v>257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81</v>
      </c>
    </row>
    <row r="143" s="2" customFormat="1">
      <c r="A143" s="38"/>
      <c r="B143" s="39"/>
      <c r="C143" s="40"/>
      <c r="D143" s="230" t="s">
        <v>159</v>
      </c>
      <c r="E143" s="40"/>
      <c r="F143" s="231" t="s">
        <v>258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81</v>
      </c>
    </row>
    <row r="144" s="2" customFormat="1" ht="21.75" customHeight="1">
      <c r="A144" s="38"/>
      <c r="B144" s="39"/>
      <c r="C144" s="212" t="s">
        <v>220</v>
      </c>
      <c r="D144" s="212" t="s">
        <v>151</v>
      </c>
      <c r="E144" s="213" t="s">
        <v>260</v>
      </c>
      <c r="F144" s="214" t="s">
        <v>261</v>
      </c>
      <c r="G144" s="215" t="s">
        <v>231</v>
      </c>
      <c r="H144" s="216">
        <v>0.55679999999999996</v>
      </c>
      <c r="I144" s="217"/>
      <c r="J144" s="218">
        <f>ROUND(I144*H144,2)</f>
        <v>0</v>
      </c>
      <c r="K144" s="214" t="s">
        <v>155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91</v>
      </c>
      <c r="AT144" s="223" t="s">
        <v>151</v>
      </c>
      <c r="AU144" s="223" t="s">
        <v>81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77</v>
      </c>
      <c r="BK144" s="224">
        <f>ROUND(I144*H144,2)</f>
        <v>0</v>
      </c>
      <c r="BL144" s="17" t="s">
        <v>91</v>
      </c>
      <c r="BM144" s="223" t="s">
        <v>935</v>
      </c>
    </row>
    <row r="145" s="2" customFormat="1">
      <c r="A145" s="38"/>
      <c r="B145" s="39"/>
      <c r="C145" s="40"/>
      <c r="D145" s="225" t="s">
        <v>157</v>
      </c>
      <c r="E145" s="40"/>
      <c r="F145" s="226" t="s">
        <v>263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81</v>
      </c>
    </row>
    <row r="146" s="2" customFormat="1">
      <c r="A146" s="38"/>
      <c r="B146" s="39"/>
      <c r="C146" s="40"/>
      <c r="D146" s="230" t="s">
        <v>159</v>
      </c>
      <c r="E146" s="40"/>
      <c r="F146" s="231" t="s">
        <v>264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81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265</v>
      </c>
      <c r="F147" s="210" t="s">
        <v>266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SUM(P148:P150)</f>
        <v>0</v>
      </c>
      <c r="Q147" s="204"/>
      <c r="R147" s="205">
        <f>SUM(R148:R150)</f>
        <v>0</v>
      </c>
      <c r="S147" s="204"/>
      <c r="T147" s="206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77</v>
      </c>
      <c r="AT147" s="208" t="s">
        <v>72</v>
      </c>
      <c r="AU147" s="208" t="s">
        <v>77</v>
      </c>
      <c r="AY147" s="207" t="s">
        <v>148</v>
      </c>
      <c r="BK147" s="209">
        <f>SUM(BK148:BK150)</f>
        <v>0</v>
      </c>
    </row>
    <row r="148" s="2" customFormat="1" ht="16.5" customHeight="1">
      <c r="A148" s="38"/>
      <c r="B148" s="39"/>
      <c r="C148" s="212" t="s">
        <v>8</v>
      </c>
      <c r="D148" s="212" t="s">
        <v>151</v>
      </c>
      <c r="E148" s="213" t="s">
        <v>267</v>
      </c>
      <c r="F148" s="214" t="s">
        <v>268</v>
      </c>
      <c r="G148" s="215" t="s">
        <v>231</v>
      </c>
      <c r="H148" s="216">
        <v>0.36523</v>
      </c>
      <c r="I148" s="217"/>
      <c r="J148" s="218">
        <f>ROUND(I148*H148,2)</f>
        <v>0</v>
      </c>
      <c r="K148" s="214" t="s">
        <v>155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91</v>
      </c>
      <c r="AT148" s="223" t="s">
        <v>151</v>
      </c>
      <c r="AU148" s="223" t="s">
        <v>81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77</v>
      </c>
      <c r="BK148" s="224">
        <f>ROUND(I148*H148,2)</f>
        <v>0</v>
      </c>
      <c r="BL148" s="17" t="s">
        <v>91</v>
      </c>
      <c r="BM148" s="223" t="s">
        <v>936</v>
      </c>
    </row>
    <row r="149" s="2" customFormat="1">
      <c r="A149" s="38"/>
      <c r="B149" s="39"/>
      <c r="C149" s="40"/>
      <c r="D149" s="225" t="s">
        <v>157</v>
      </c>
      <c r="E149" s="40"/>
      <c r="F149" s="226" t="s">
        <v>270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81</v>
      </c>
    </row>
    <row r="150" s="2" customFormat="1">
      <c r="A150" s="38"/>
      <c r="B150" s="39"/>
      <c r="C150" s="40"/>
      <c r="D150" s="230" t="s">
        <v>159</v>
      </c>
      <c r="E150" s="40"/>
      <c r="F150" s="231" t="s">
        <v>271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81</v>
      </c>
    </row>
    <row r="151" s="12" customFormat="1" ht="25.92" customHeight="1">
      <c r="A151" s="12"/>
      <c r="B151" s="196"/>
      <c r="C151" s="197"/>
      <c r="D151" s="198" t="s">
        <v>72</v>
      </c>
      <c r="E151" s="199" t="s">
        <v>272</v>
      </c>
      <c r="F151" s="199" t="s">
        <v>273</v>
      </c>
      <c r="G151" s="197"/>
      <c r="H151" s="197"/>
      <c r="I151" s="200"/>
      <c r="J151" s="201">
        <f>BK151</f>
        <v>0</v>
      </c>
      <c r="K151" s="197"/>
      <c r="L151" s="202"/>
      <c r="M151" s="203"/>
      <c r="N151" s="204"/>
      <c r="O151" s="204"/>
      <c r="P151" s="205">
        <f>P152+P167+P179+P182+P193+P198+P228</f>
        <v>0</v>
      </c>
      <c r="Q151" s="204"/>
      <c r="R151" s="205">
        <f>R152+R167+R179+R182+R193+R198+R228</f>
        <v>0.57877840000000003</v>
      </c>
      <c r="S151" s="204"/>
      <c r="T151" s="206">
        <f>T152+T167+T179+T182+T193+T198+T228</f>
        <v>0.31346703000000004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81</v>
      </c>
      <c r="AT151" s="208" t="s">
        <v>72</v>
      </c>
      <c r="AU151" s="208" t="s">
        <v>73</v>
      </c>
      <c r="AY151" s="207" t="s">
        <v>148</v>
      </c>
      <c r="BK151" s="209">
        <f>BK152+BK167+BK179+BK182+BK193+BK198+BK228</f>
        <v>0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282</v>
      </c>
      <c r="F152" s="210" t="s">
        <v>283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SUM(P153:P166)</f>
        <v>0</v>
      </c>
      <c r="Q152" s="204"/>
      <c r="R152" s="205">
        <f>SUM(R153:R166)</f>
        <v>0.044270000000000004</v>
      </c>
      <c r="S152" s="204"/>
      <c r="T152" s="206">
        <f>SUM(T153:T166)</f>
        <v>0.03866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81</v>
      </c>
      <c r="AT152" s="208" t="s">
        <v>72</v>
      </c>
      <c r="AU152" s="208" t="s">
        <v>77</v>
      </c>
      <c r="AY152" s="207" t="s">
        <v>148</v>
      </c>
      <c r="BK152" s="209">
        <f>SUM(BK153:BK166)</f>
        <v>0</v>
      </c>
    </row>
    <row r="153" s="2" customFormat="1" ht="16.5" customHeight="1">
      <c r="A153" s="38"/>
      <c r="B153" s="39"/>
      <c r="C153" s="212" t="s">
        <v>235</v>
      </c>
      <c r="D153" s="212" t="s">
        <v>151</v>
      </c>
      <c r="E153" s="213" t="s">
        <v>285</v>
      </c>
      <c r="F153" s="214" t="s">
        <v>286</v>
      </c>
      <c r="G153" s="215" t="s">
        <v>287</v>
      </c>
      <c r="H153" s="216">
        <v>2</v>
      </c>
      <c r="I153" s="217"/>
      <c r="J153" s="218">
        <f>ROUND(I153*H153,2)</f>
        <v>0</v>
      </c>
      <c r="K153" s="214" t="s">
        <v>155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0.01933</v>
      </c>
      <c r="T153" s="222">
        <f>S153*H153</f>
        <v>0.03866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235</v>
      </c>
      <c r="AT153" s="223" t="s">
        <v>151</v>
      </c>
      <c r="AU153" s="223" t="s">
        <v>81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77</v>
      </c>
      <c r="BK153" s="224">
        <f>ROUND(I153*H153,2)</f>
        <v>0</v>
      </c>
      <c r="BL153" s="17" t="s">
        <v>235</v>
      </c>
      <c r="BM153" s="223" t="s">
        <v>937</v>
      </c>
    </row>
    <row r="154" s="2" customFormat="1">
      <c r="A154" s="38"/>
      <c r="B154" s="39"/>
      <c r="C154" s="40"/>
      <c r="D154" s="225" t="s">
        <v>157</v>
      </c>
      <c r="E154" s="40"/>
      <c r="F154" s="226" t="s">
        <v>289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81</v>
      </c>
    </row>
    <row r="155" s="2" customFormat="1">
      <c r="A155" s="38"/>
      <c r="B155" s="39"/>
      <c r="C155" s="40"/>
      <c r="D155" s="230" t="s">
        <v>159</v>
      </c>
      <c r="E155" s="40"/>
      <c r="F155" s="231" t="s">
        <v>290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81</v>
      </c>
    </row>
    <row r="156" s="2" customFormat="1" ht="16.5" customHeight="1">
      <c r="A156" s="38"/>
      <c r="B156" s="39"/>
      <c r="C156" s="212" t="s">
        <v>241</v>
      </c>
      <c r="D156" s="212" t="s">
        <v>151</v>
      </c>
      <c r="E156" s="213" t="s">
        <v>292</v>
      </c>
      <c r="F156" s="214" t="s">
        <v>293</v>
      </c>
      <c r="G156" s="215" t="s">
        <v>287</v>
      </c>
      <c r="H156" s="216">
        <v>2</v>
      </c>
      <c r="I156" s="217"/>
      <c r="J156" s="218">
        <f>ROUND(I156*H156,2)</f>
        <v>0</v>
      </c>
      <c r="K156" s="214" t="s">
        <v>155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0.014760000000000001</v>
      </c>
      <c r="R156" s="221">
        <f>Q156*H156</f>
        <v>0.029520000000000001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235</v>
      </c>
      <c r="AT156" s="223" t="s">
        <v>151</v>
      </c>
      <c r="AU156" s="223" t="s">
        <v>81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77</v>
      </c>
      <c r="BK156" s="224">
        <f>ROUND(I156*H156,2)</f>
        <v>0</v>
      </c>
      <c r="BL156" s="17" t="s">
        <v>235</v>
      </c>
      <c r="BM156" s="223" t="s">
        <v>938</v>
      </c>
    </row>
    <row r="157" s="2" customFormat="1">
      <c r="A157" s="38"/>
      <c r="B157" s="39"/>
      <c r="C157" s="40"/>
      <c r="D157" s="225" t="s">
        <v>157</v>
      </c>
      <c r="E157" s="40"/>
      <c r="F157" s="226" t="s">
        <v>295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157</v>
      </c>
      <c r="AU157" s="17" t="s">
        <v>81</v>
      </c>
    </row>
    <row r="158" s="2" customFormat="1">
      <c r="A158" s="38"/>
      <c r="B158" s="39"/>
      <c r="C158" s="40"/>
      <c r="D158" s="230" t="s">
        <v>159</v>
      </c>
      <c r="E158" s="40"/>
      <c r="F158" s="231" t="s">
        <v>296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81</v>
      </c>
    </row>
    <row r="159" s="2" customFormat="1" ht="16.5" customHeight="1">
      <c r="A159" s="38"/>
      <c r="B159" s="39"/>
      <c r="C159" s="212" t="s">
        <v>247</v>
      </c>
      <c r="D159" s="212" t="s">
        <v>151</v>
      </c>
      <c r="E159" s="213" t="s">
        <v>316</v>
      </c>
      <c r="F159" s="214" t="s">
        <v>317</v>
      </c>
      <c r="G159" s="215" t="s">
        <v>287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0.014749999999999999</v>
      </c>
      <c r="R159" s="221">
        <f>Q159*H159</f>
        <v>0.014749999999999999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235</v>
      </c>
      <c r="AT159" s="223" t="s">
        <v>151</v>
      </c>
      <c r="AU159" s="223" t="s">
        <v>81</v>
      </c>
      <c r="AY159" s="17" t="s">
        <v>148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77</v>
      </c>
      <c r="BK159" s="224">
        <f>ROUND(I159*H159,2)</f>
        <v>0</v>
      </c>
      <c r="BL159" s="17" t="s">
        <v>235</v>
      </c>
      <c r="BM159" s="223" t="s">
        <v>939</v>
      </c>
    </row>
    <row r="160" s="2" customFormat="1">
      <c r="A160" s="38"/>
      <c r="B160" s="39"/>
      <c r="C160" s="40"/>
      <c r="D160" s="225" t="s">
        <v>157</v>
      </c>
      <c r="E160" s="40"/>
      <c r="F160" s="226" t="s">
        <v>313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81</v>
      </c>
    </row>
    <row r="161" s="2" customFormat="1" ht="16.5" customHeight="1">
      <c r="A161" s="38"/>
      <c r="B161" s="39"/>
      <c r="C161" s="212" t="s">
        <v>253</v>
      </c>
      <c r="D161" s="212" t="s">
        <v>151</v>
      </c>
      <c r="E161" s="213" t="s">
        <v>825</v>
      </c>
      <c r="F161" s="214" t="s">
        <v>826</v>
      </c>
      <c r="G161" s="215" t="s">
        <v>231</v>
      </c>
      <c r="H161" s="216">
        <v>0.044269999999999997</v>
      </c>
      <c r="I161" s="217"/>
      <c r="J161" s="218">
        <f>ROUND(I161*H161,2)</f>
        <v>0</v>
      </c>
      <c r="K161" s="214" t="s">
        <v>155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235</v>
      </c>
      <c r="AT161" s="223" t="s">
        <v>151</v>
      </c>
      <c r="AU161" s="223" t="s">
        <v>81</v>
      </c>
      <c r="AY161" s="17" t="s">
        <v>148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77</v>
      </c>
      <c r="BK161" s="224">
        <f>ROUND(I161*H161,2)</f>
        <v>0</v>
      </c>
      <c r="BL161" s="17" t="s">
        <v>235</v>
      </c>
      <c r="BM161" s="223" t="s">
        <v>940</v>
      </c>
    </row>
    <row r="162" s="2" customFormat="1">
      <c r="A162" s="38"/>
      <c r="B162" s="39"/>
      <c r="C162" s="40"/>
      <c r="D162" s="225" t="s">
        <v>157</v>
      </c>
      <c r="E162" s="40"/>
      <c r="F162" s="226" t="s">
        <v>828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157</v>
      </c>
      <c r="AU162" s="17" t="s">
        <v>81</v>
      </c>
    </row>
    <row r="163" s="2" customFormat="1">
      <c r="A163" s="38"/>
      <c r="B163" s="39"/>
      <c r="C163" s="40"/>
      <c r="D163" s="230" t="s">
        <v>159</v>
      </c>
      <c r="E163" s="40"/>
      <c r="F163" s="231" t="s">
        <v>829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81</v>
      </c>
    </row>
    <row r="164" s="2" customFormat="1" ht="16.5" customHeight="1">
      <c r="A164" s="38"/>
      <c r="B164" s="39"/>
      <c r="C164" s="212" t="s">
        <v>259</v>
      </c>
      <c r="D164" s="212" t="s">
        <v>151</v>
      </c>
      <c r="E164" s="213" t="s">
        <v>344</v>
      </c>
      <c r="F164" s="214" t="s">
        <v>345</v>
      </c>
      <c r="G164" s="215" t="s">
        <v>231</v>
      </c>
      <c r="H164" s="216">
        <v>0.044269999999999997</v>
      </c>
      <c r="I164" s="217"/>
      <c r="J164" s="218">
        <f>ROUND(I164*H164,2)</f>
        <v>0</v>
      </c>
      <c r="K164" s="214" t="s">
        <v>155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151</v>
      </c>
      <c r="AU164" s="223" t="s">
        <v>81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77</v>
      </c>
      <c r="BK164" s="224">
        <f>ROUND(I164*H164,2)</f>
        <v>0</v>
      </c>
      <c r="BL164" s="17" t="s">
        <v>235</v>
      </c>
      <c r="BM164" s="223" t="s">
        <v>941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347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81</v>
      </c>
    </row>
    <row r="166" s="2" customFormat="1">
      <c r="A166" s="38"/>
      <c r="B166" s="39"/>
      <c r="C166" s="40"/>
      <c r="D166" s="230" t="s">
        <v>159</v>
      </c>
      <c r="E166" s="40"/>
      <c r="F166" s="231" t="s">
        <v>348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81</v>
      </c>
    </row>
    <row r="167" s="12" customFormat="1" ht="22.8" customHeight="1">
      <c r="A167" s="12"/>
      <c r="B167" s="196"/>
      <c r="C167" s="197"/>
      <c r="D167" s="198" t="s">
        <v>72</v>
      </c>
      <c r="E167" s="210" t="s">
        <v>349</v>
      </c>
      <c r="F167" s="210" t="s">
        <v>350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SUM(P168:P178)</f>
        <v>0</v>
      </c>
      <c r="Q167" s="204"/>
      <c r="R167" s="205">
        <f>SUM(R168:R178)</f>
        <v>0.0025000000000000001</v>
      </c>
      <c r="S167" s="204"/>
      <c r="T167" s="206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81</v>
      </c>
      <c r="AT167" s="208" t="s">
        <v>72</v>
      </c>
      <c r="AU167" s="208" t="s">
        <v>77</v>
      </c>
      <c r="AY167" s="207" t="s">
        <v>148</v>
      </c>
      <c r="BK167" s="209">
        <f>SUM(BK168:BK178)</f>
        <v>0</v>
      </c>
    </row>
    <row r="168" s="2" customFormat="1" ht="16.5" customHeight="1">
      <c r="A168" s="38"/>
      <c r="B168" s="39"/>
      <c r="C168" s="212" t="s">
        <v>7</v>
      </c>
      <c r="D168" s="212" t="s">
        <v>151</v>
      </c>
      <c r="E168" s="213" t="s">
        <v>352</v>
      </c>
      <c r="F168" s="214" t="s">
        <v>353</v>
      </c>
      <c r="G168" s="215" t="s">
        <v>183</v>
      </c>
      <c r="H168" s="216">
        <v>10</v>
      </c>
      <c r="I168" s="217"/>
      <c r="J168" s="218">
        <f>ROUND(I168*H168,2)</f>
        <v>0</v>
      </c>
      <c r="K168" s="214" t="s">
        <v>155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235</v>
      </c>
      <c r="AT168" s="223" t="s">
        <v>151</v>
      </c>
      <c r="AU168" s="223" t="s">
        <v>81</v>
      </c>
      <c r="AY168" s="17" t="s">
        <v>148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77</v>
      </c>
      <c r="BK168" s="224">
        <f>ROUND(I168*H168,2)</f>
        <v>0</v>
      </c>
      <c r="BL168" s="17" t="s">
        <v>235</v>
      </c>
      <c r="BM168" s="223" t="s">
        <v>942</v>
      </c>
    </row>
    <row r="169" s="2" customFormat="1">
      <c r="A169" s="38"/>
      <c r="B169" s="39"/>
      <c r="C169" s="40"/>
      <c r="D169" s="225" t="s">
        <v>157</v>
      </c>
      <c r="E169" s="40"/>
      <c r="F169" s="226" t="s">
        <v>355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157</v>
      </c>
      <c r="AU169" s="17" t="s">
        <v>81</v>
      </c>
    </row>
    <row r="170" s="2" customFormat="1">
      <c r="A170" s="38"/>
      <c r="B170" s="39"/>
      <c r="C170" s="40"/>
      <c r="D170" s="230" t="s">
        <v>159</v>
      </c>
      <c r="E170" s="40"/>
      <c r="F170" s="231" t="s">
        <v>356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81</v>
      </c>
    </row>
    <row r="171" s="2" customFormat="1" ht="16.5" customHeight="1">
      <c r="A171" s="38"/>
      <c r="B171" s="39"/>
      <c r="C171" s="243" t="s">
        <v>276</v>
      </c>
      <c r="D171" s="243" t="s">
        <v>188</v>
      </c>
      <c r="E171" s="244" t="s">
        <v>358</v>
      </c>
      <c r="F171" s="245" t="s">
        <v>359</v>
      </c>
      <c r="G171" s="246" t="s">
        <v>183</v>
      </c>
      <c r="H171" s="247">
        <v>10</v>
      </c>
      <c r="I171" s="248"/>
      <c r="J171" s="249">
        <f>ROUND(I171*H171,2)</f>
        <v>0</v>
      </c>
      <c r="K171" s="245" t="s">
        <v>19</v>
      </c>
      <c r="L171" s="250"/>
      <c r="M171" s="251" t="s">
        <v>19</v>
      </c>
      <c r="N171" s="252" t="s">
        <v>44</v>
      </c>
      <c r="O171" s="84"/>
      <c r="P171" s="221">
        <f>O171*H171</f>
        <v>0</v>
      </c>
      <c r="Q171" s="221">
        <v>5.0000000000000002E-05</v>
      </c>
      <c r="R171" s="221">
        <f>Q171*H171</f>
        <v>0.00050000000000000001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337</v>
      </c>
      <c r="AT171" s="223" t="s">
        <v>188</v>
      </c>
      <c r="AU171" s="223" t="s">
        <v>81</v>
      </c>
      <c r="AY171" s="17" t="s">
        <v>148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77</v>
      </c>
      <c r="BK171" s="224">
        <f>ROUND(I171*H171,2)</f>
        <v>0</v>
      </c>
      <c r="BL171" s="17" t="s">
        <v>235</v>
      </c>
      <c r="BM171" s="223" t="s">
        <v>943</v>
      </c>
    </row>
    <row r="172" s="2" customFormat="1">
      <c r="A172" s="38"/>
      <c r="B172" s="39"/>
      <c r="C172" s="40"/>
      <c r="D172" s="225" t="s">
        <v>157</v>
      </c>
      <c r="E172" s="40"/>
      <c r="F172" s="226" t="s">
        <v>361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157</v>
      </c>
      <c r="AU172" s="17" t="s">
        <v>81</v>
      </c>
    </row>
    <row r="173" s="2" customFormat="1" ht="16.5" customHeight="1">
      <c r="A173" s="38"/>
      <c r="B173" s="39"/>
      <c r="C173" s="212" t="s">
        <v>284</v>
      </c>
      <c r="D173" s="212" t="s">
        <v>151</v>
      </c>
      <c r="E173" s="213" t="s">
        <v>363</v>
      </c>
      <c r="F173" s="214" t="s">
        <v>364</v>
      </c>
      <c r="G173" s="215" t="s">
        <v>183</v>
      </c>
      <c r="H173" s="216">
        <v>20</v>
      </c>
      <c r="I173" s="217"/>
      <c r="J173" s="218">
        <f>ROUND(I173*H173,2)</f>
        <v>0</v>
      </c>
      <c r="K173" s="214" t="s">
        <v>155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235</v>
      </c>
      <c r="AT173" s="223" t="s">
        <v>151</v>
      </c>
      <c r="AU173" s="223" t="s">
        <v>81</v>
      </c>
      <c r="AY173" s="17" t="s">
        <v>148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77</v>
      </c>
      <c r="BK173" s="224">
        <f>ROUND(I173*H173,2)</f>
        <v>0</v>
      </c>
      <c r="BL173" s="17" t="s">
        <v>235</v>
      </c>
      <c r="BM173" s="223" t="s">
        <v>944</v>
      </c>
    </row>
    <row r="174" s="2" customFormat="1">
      <c r="A174" s="38"/>
      <c r="B174" s="39"/>
      <c r="C174" s="40"/>
      <c r="D174" s="225" t="s">
        <v>157</v>
      </c>
      <c r="E174" s="40"/>
      <c r="F174" s="226" t="s">
        <v>366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81</v>
      </c>
    </row>
    <row r="175" s="2" customFormat="1">
      <c r="A175" s="38"/>
      <c r="B175" s="39"/>
      <c r="C175" s="40"/>
      <c r="D175" s="230" t="s">
        <v>159</v>
      </c>
      <c r="E175" s="40"/>
      <c r="F175" s="231" t="s">
        <v>367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81</v>
      </c>
    </row>
    <row r="176" s="2" customFormat="1" ht="16.5" customHeight="1">
      <c r="A176" s="38"/>
      <c r="B176" s="39"/>
      <c r="C176" s="243" t="s">
        <v>291</v>
      </c>
      <c r="D176" s="243" t="s">
        <v>188</v>
      </c>
      <c r="E176" s="244" t="s">
        <v>369</v>
      </c>
      <c r="F176" s="245" t="s">
        <v>370</v>
      </c>
      <c r="G176" s="246" t="s">
        <v>183</v>
      </c>
      <c r="H176" s="247">
        <v>20</v>
      </c>
      <c r="I176" s="248"/>
      <c r="J176" s="249">
        <f>ROUND(I176*H176,2)</f>
        <v>0</v>
      </c>
      <c r="K176" s="245" t="s">
        <v>155</v>
      </c>
      <c r="L176" s="250"/>
      <c r="M176" s="251" t="s">
        <v>19</v>
      </c>
      <c r="N176" s="252" t="s">
        <v>44</v>
      </c>
      <c r="O176" s="84"/>
      <c r="P176" s="221">
        <f>O176*H176</f>
        <v>0</v>
      </c>
      <c r="Q176" s="221">
        <v>0.00010000000000000001</v>
      </c>
      <c r="R176" s="221">
        <f>Q176*H176</f>
        <v>0.002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337</v>
      </c>
      <c r="AT176" s="223" t="s">
        <v>188</v>
      </c>
      <c r="AU176" s="223" t="s">
        <v>81</v>
      </c>
      <c r="AY176" s="17" t="s">
        <v>148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77</v>
      </c>
      <c r="BK176" s="224">
        <f>ROUND(I176*H176,2)</f>
        <v>0</v>
      </c>
      <c r="BL176" s="17" t="s">
        <v>235</v>
      </c>
      <c r="BM176" s="223" t="s">
        <v>945</v>
      </c>
    </row>
    <row r="177" s="2" customFormat="1">
      <c r="A177" s="38"/>
      <c r="B177" s="39"/>
      <c r="C177" s="40"/>
      <c r="D177" s="225" t="s">
        <v>157</v>
      </c>
      <c r="E177" s="40"/>
      <c r="F177" s="226" t="s">
        <v>370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157</v>
      </c>
      <c r="AU177" s="17" t="s">
        <v>81</v>
      </c>
    </row>
    <row r="178" s="2" customFormat="1">
      <c r="A178" s="38"/>
      <c r="B178" s="39"/>
      <c r="C178" s="40"/>
      <c r="D178" s="230" t="s">
        <v>159</v>
      </c>
      <c r="E178" s="40"/>
      <c r="F178" s="231" t="s">
        <v>372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81</v>
      </c>
    </row>
    <row r="179" s="12" customFormat="1" ht="22.8" customHeight="1">
      <c r="A179" s="12"/>
      <c r="B179" s="196"/>
      <c r="C179" s="197"/>
      <c r="D179" s="198" t="s">
        <v>72</v>
      </c>
      <c r="E179" s="210" t="s">
        <v>373</v>
      </c>
      <c r="F179" s="210" t="s">
        <v>374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SUM(P180:P181)</f>
        <v>0</v>
      </c>
      <c r="Q179" s="204"/>
      <c r="R179" s="205">
        <f>SUM(R180:R181)</f>
        <v>0</v>
      </c>
      <c r="S179" s="204"/>
      <c r="T179" s="206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81</v>
      </c>
      <c r="AT179" s="208" t="s">
        <v>72</v>
      </c>
      <c r="AU179" s="208" t="s">
        <v>77</v>
      </c>
      <c r="AY179" s="207" t="s">
        <v>148</v>
      </c>
      <c r="BK179" s="209">
        <f>SUM(BK180:BK181)</f>
        <v>0</v>
      </c>
    </row>
    <row r="180" s="2" customFormat="1" ht="16.5" customHeight="1">
      <c r="A180" s="38"/>
      <c r="B180" s="39"/>
      <c r="C180" s="212" t="s">
        <v>309</v>
      </c>
      <c r="D180" s="212" t="s">
        <v>151</v>
      </c>
      <c r="E180" s="213" t="s">
        <v>376</v>
      </c>
      <c r="F180" s="214" t="s">
        <v>377</v>
      </c>
      <c r="G180" s="215" t="s">
        <v>183</v>
      </c>
      <c r="H180" s="216">
        <v>8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151</v>
      </c>
      <c r="AU180" s="223" t="s">
        <v>81</v>
      </c>
      <c r="AY180" s="17" t="s">
        <v>148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77</v>
      </c>
      <c r="BK180" s="224">
        <f>ROUND(I180*H180,2)</f>
        <v>0</v>
      </c>
      <c r="BL180" s="17" t="s">
        <v>235</v>
      </c>
      <c r="BM180" s="223" t="s">
        <v>946</v>
      </c>
    </row>
    <row r="181" s="2" customFormat="1">
      <c r="A181" s="38"/>
      <c r="B181" s="39"/>
      <c r="C181" s="40"/>
      <c r="D181" s="225" t="s">
        <v>157</v>
      </c>
      <c r="E181" s="40"/>
      <c r="F181" s="226" t="s">
        <v>379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157</v>
      </c>
      <c r="AU181" s="17" t="s">
        <v>81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413</v>
      </c>
      <c r="F182" s="210" t="s">
        <v>414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SUM(P183:P192)</f>
        <v>0</v>
      </c>
      <c r="Q182" s="204"/>
      <c r="R182" s="205">
        <f>SUM(R183:R192)</f>
        <v>0</v>
      </c>
      <c r="S182" s="204"/>
      <c r="T182" s="206">
        <f>SUM(T183:T192)</f>
        <v>0.26200000000000001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81</v>
      </c>
      <c r="AT182" s="208" t="s">
        <v>72</v>
      </c>
      <c r="AU182" s="208" t="s">
        <v>77</v>
      </c>
      <c r="AY182" s="207" t="s">
        <v>148</v>
      </c>
      <c r="BK182" s="209">
        <f>SUM(BK183:BK192)</f>
        <v>0</v>
      </c>
    </row>
    <row r="183" s="2" customFormat="1" ht="16.5" customHeight="1">
      <c r="A183" s="38"/>
      <c r="B183" s="39"/>
      <c r="C183" s="212" t="s">
        <v>315</v>
      </c>
      <c r="D183" s="212" t="s">
        <v>151</v>
      </c>
      <c r="E183" s="213" t="s">
        <v>416</v>
      </c>
      <c r="F183" s="214" t="s">
        <v>417</v>
      </c>
      <c r="G183" s="215" t="s">
        <v>183</v>
      </c>
      <c r="H183" s="216">
        <v>5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235</v>
      </c>
      <c r="AT183" s="223" t="s">
        <v>151</v>
      </c>
      <c r="AU183" s="223" t="s">
        <v>81</v>
      </c>
      <c r="AY183" s="17" t="s">
        <v>148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77</v>
      </c>
      <c r="BK183" s="224">
        <f>ROUND(I183*H183,2)</f>
        <v>0</v>
      </c>
      <c r="BL183" s="17" t="s">
        <v>235</v>
      </c>
      <c r="BM183" s="223" t="s">
        <v>947</v>
      </c>
    </row>
    <row r="184" s="2" customFormat="1">
      <c r="A184" s="38"/>
      <c r="B184" s="39"/>
      <c r="C184" s="40"/>
      <c r="D184" s="225" t="s">
        <v>157</v>
      </c>
      <c r="E184" s="40"/>
      <c r="F184" s="226" t="s">
        <v>419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157</v>
      </c>
      <c r="AU184" s="17" t="s">
        <v>81</v>
      </c>
    </row>
    <row r="185" s="2" customFormat="1" ht="16.5" customHeight="1">
      <c r="A185" s="38"/>
      <c r="B185" s="39"/>
      <c r="C185" s="212" t="s">
        <v>319</v>
      </c>
      <c r="D185" s="212" t="s">
        <v>151</v>
      </c>
      <c r="E185" s="213" t="s">
        <v>421</v>
      </c>
      <c r="F185" s="214" t="s">
        <v>422</v>
      </c>
      <c r="G185" s="215" t="s">
        <v>183</v>
      </c>
      <c r="H185" s="216">
        <v>10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235</v>
      </c>
      <c r="AT185" s="223" t="s">
        <v>151</v>
      </c>
      <c r="AU185" s="223" t="s">
        <v>81</v>
      </c>
      <c r="AY185" s="17" t="s">
        <v>148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77</v>
      </c>
      <c r="BK185" s="224">
        <f>ROUND(I185*H185,2)</f>
        <v>0</v>
      </c>
      <c r="BL185" s="17" t="s">
        <v>235</v>
      </c>
      <c r="BM185" s="223" t="s">
        <v>948</v>
      </c>
    </row>
    <row r="186" s="2" customFormat="1">
      <c r="A186" s="38"/>
      <c r="B186" s="39"/>
      <c r="C186" s="40"/>
      <c r="D186" s="225" t="s">
        <v>157</v>
      </c>
      <c r="E186" s="40"/>
      <c r="F186" s="226" t="s">
        <v>419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157</v>
      </c>
      <c r="AU186" s="17" t="s">
        <v>81</v>
      </c>
    </row>
    <row r="187" s="2" customFormat="1" ht="16.5" customHeight="1">
      <c r="A187" s="38"/>
      <c r="B187" s="39"/>
      <c r="C187" s="212" t="s">
        <v>325</v>
      </c>
      <c r="D187" s="212" t="s">
        <v>151</v>
      </c>
      <c r="E187" s="213" t="s">
        <v>436</v>
      </c>
      <c r="F187" s="214" t="s">
        <v>437</v>
      </c>
      <c r="G187" s="215" t="s">
        <v>183</v>
      </c>
      <c r="H187" s="216">
        <v>12</v>
      </c>
      <c r="I187" s="217"/>
      <c r="J187" s="218">
        <f>ROUND(I187*H187,2)</f>
        <v>0</v>
      </c>
      <c r="K187" s="214" t="s">
        <v>155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91</v>
      </c>
      <c r="AT187" s="223" t="s">
        <v>151</v>
      </c>
      <c r="AU187" s="223" t="s">
        <v>81</v>
      </c>
      <c r="AY187" s="17" t="s">
        <v>148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77</v>
      </c>
      <c r="BK187" s="224">
        <f>ROUND(I187*H187,2)</f>
        <v>0</v>
      </c>
      <c r="BL187" s="17" t="s">
        <v>91</v>
      </c>
      <c r="BM187" s="223" t="s">
        <v>949</v>
      </c>
    </row>
    <row r="188" s="2" customFormat="1">
      <c r="A188" s="38"/>
      <c r="B188" s="39"/>
      <c r="C188" s="40"/>
      <c r="D188" s="225" t="s">
        <v>157</v>
      </c>
      <c r="E188" s="40"/>
      <c r="F188" s="226" t="s">
        <v>439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157</v>
      </c>
      <c r="AU188" s="17" t="s">
        <v>81</v>
      </c>
    </row>
    <row r="189" s="2" customFormat="1">
      <c r="A189" s="38"/>
      <c r="B189" s="39"/>
      <c r="C189" s="40"/>
      <c r="D189" s="230" t="s">
        <v>159</v>
      </c>
      <c r="E189" s="40"/>
      <c r="F189" s="231" t="s">
        <v>440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81</v>
      </c>
    </row>
    <row r="190" s="2" customFormat="1" ht="16.5" customHeight="1">
      <c r="A190" s="38"/>
      <c r="B190" s="39"/>
      <c r="C190" s="212" t="s">
        <v>331</v>
      </c>
      <c r="D190" s="212" t="s">
        <v>151</v>
      </c>
      <c r="E190" s="213" t="s">
        <v>950</v>
      </c>
      <c r="F190" s="214" t="s">
        <v>951</v>
      </c>
      <c r="G190" s="215" t="s">
        <v>183</v>
      </c>
      <c r="H190" s="216">
        <v>2</v>
      </c>
      <c r="I190" s="217"/>
      <c r="J190" s="218">
        <f>ROUND(I190*H190,2)</f>
        <v>0</v>
      </c>
      <c r="K190" s="214" t="s">
        <v>155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0.13100000000000001</v>
      </c>
      <c r="T190" s="222">
        <f>S190*H190</f>
        <v>0.26200000000000001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235</v>
      </c>
      <c r="AT190" s="223" t="s">
        <v>151</v>
      </c>
      <c r="AU190" s="223" t="s">
        <v>81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77</v>
      </c>
      <c r="BK190" s="224">
        <f>ROUND(I190*H190,2)</f>
        <v>0</v>
      </c>
      <c r="BL190" s="17" t="s">
        <v>235</v>
      </c>
      <c r="BM190" s="223" t="s">
        <v>952</v>
      </c>
    </row>
    <row r="191" s="2" customFormat="1">
      <c r="A191" s="38"/>
      <c r="B191" s="39"/>
      <c r="C191" s="40"/>
      <c r="D191" s="225" t="s">
        <v>157</v>
      </c>
      <c r="E191" s="40"/>
      <c r="F191" s="226" t="s">
        <v>953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81</v>
      </c>
    </row>
    <row r="192" s="2" customFormat="1">
      <c r="A192" s="38"/>
      <c r="B192" s="39"/>
      <c r="C192" s="40"/>
      <c r="D192" s="230" t="s">
        <v>159</v>
      </c>
      <c r="E192" s="40"/>
      <c r="F192" s="231" t="s">
        <v>954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81</v>
      </c>
    </row>
    <row r="193" s="12" customFormat="1" ht="22.8" customHeight="1">
      <c r="A193" s="12"/>
      <c r="B193" s="196"/>
      <c r="C193" s="197"/>
      <c r="D193" s="198" t="s">
        <v>72</v>
      </c>
      <c r="E193" s="210" t="s">
        <v>479</v>
      </c>
      <c r="F193" s="210" t="s">
        <v>480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SUM(P194:P197)</f>
        <v>0</v>
      </c>
      <c r="Q193" s="204"/>
      <c r="R193" s="205">
        <f>SUM(R194:R197)</f>
        <v>0.0030799999999999994</v>
      </c>
      <c r="S193" s="204"/>
      <c r="T193" s="206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81</v>
      </c>
      <c r="AT193" s="208" t="s">
        <v>72</v>
      </c>
      <c r="AU193" s="208" t="s">
        <v>77</v>
      </c>
      <c r="AY193" s="207" t="s">
        <v>148</v>
      </c>
      <c r="BK193" s="209">
        <f>SUM(BK194:BK197)</f>
        <v>0</v>
      </c>
    </row>
    <row r="194" s="2" customFormat="1" ht="16.5" customHeight="1">
      <c r="A194" s="38"/>
      <c r="B194" s="39"/>
      <c r="C194" s="212" t="s">
        <v>337</v>
      </c>
      <c r="D194" s="212" t="s">
        <v>151</v>
      </c>
      <c r="E194" s="213" t="s">
        <v>482</v>
      </c>
      <c r="F194" s="214" t="s">
        <v>483</v>
      </c>
      <c r="G194" s="215" t="s">
        <v>484</v>
      </c>
      <c r="H194" s="216">
        <v>12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0.00013999999999999999</v>
      </c>
      <c r="R194" s="221">
        <f>Q194*H194</f>
        <v>0.0016799999999999999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235</v>
      </c>
      <c r="AT194" s="223" t="s">
        <v>151</v>
      </c>
      <c r="AU194" s="223" t="s">
        <v>81</v>
      </c>
      <c r="AY194" s="17" t="s">
        <v>148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77</v>
      </c>
      <c r="BK194" s="224">
        <f>ROUND(I194*H194,2)</f>
        <v>0</v>
      </c>
      <c r="BL194" s="17" t="s">
        <v>235</v>
      </c>
      <c r="BM194" s="223" t="s">
        <v>955</v>
      </c>
    </row>
    <row r="195" s="2" customFormat="1">
      <c r="A195" s="38"/>
      <c r="B195" s="39"/>
      <c r="C195" s="40"/>
      <c r="D195" s="225" t="s">
        <v>157</v>
      </c>
      <c r="E195" s="40"/>
      <c r="F195" s="226" t="s">
        <v>486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157</v>
      </c>
      <c r="AU195" s="17" t="s">
        <v>81</v>
      </c>
    </row>
    <row r="196" s="2" customFormat="1" ht="16.5" customHeight="1">
      <c r="A196" s="38"/>
      <c r="B196" s="39"/>
      <c r="C196" s="212" t="s">
        <v>343</v>
      </c>
      <c r="D196" s="212" t="s">
        <v>151</v>
      </c>
      <c r="E196" s="213" t="s">
        <v>488</v>
      </c>
      <c r="F196" s="214" t="s">
        <v>489</v>
      </c>
      <c r="G196" s="215" t="s">
        <v>484</v>
      </c>
      <c r="H196" s="216">
        <v>10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0.00013999999999999999</v>
      </c>
      <c r="R196" s="221">
        <f>Q196*H196</f>
        <v>0.0013999999999999998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235</v>
      </c>
      <c r="AT196" s="223" t="s">
        <v>151</v>
      </c>
      <c r="AU196" s="223" t="s">
        <v>81</v>
      </c>
      <c r="AY196" s="17" t="s">
        <v>148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77</v>
      </c>
      <c r="BK196" s="224">
        <f>ROUND(I196*H196,2)</f>
        <v>0</v>
      </c>
      <c r="BL196" s="17" t="s">
        <v>235</v>
      </c>
      <c r="BM196" s="223" t="s">
        <v>956</v>
      </c>
    </row>
    <row r="197" s="2" customFormat="1">
      <c r="A197" s="38"/>
      <c r="B197" s="39"/>
      <c r="C197" s="40"/>
      <c r="D197" s="225" t="s">
        <v>157</v>
      </c>
      <c r="E197" s="40"/>
      <c r="F197" s="226" t="s">
        <v>486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81</v>
      </c>
    </row>
    <row r="198" s="12" customFormat="1" ht="22.8" customHeight="1">
      <c r="A198" s="12"/>
      <c r="B198" s="196"/>
      <c r="C198" s="197"/>
      <c r="D198" s="198" t="s">
        <v>72</v>
      </c>
      <c r="E198" s="210" t="s">
        <v>491</v>
      </c>
      <c r="F198" s="210" t="s">
        <v>492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SUM(P199:P227)</f>
        <v>0</v>
      </c>
      <c r="Q198" s="204"/>
      <c r="R198" s="205">
        <f>SUM(R199:R227)</f>
        <v>0.52892840000000008</v>
      </c>
      <c r="S198" s="204"/>
      <c r="T198" s="206">
        <f>SUM(T199:T227)</f>
        <v>0.012807030000000001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81</v>
      </c>
      <c r="AT198" s="208" t="s">
        <v>72</v>
      </c>
      <c r="AU198" s="208" t="s">
        <v>77</v>
      </c>
      <c r="AY198" s="207" t="s">
        <v>148</v>
      </c>
      <c r="BK198" s="209">
        <f>SUM(BK199:BK227)</f>
        <v>0</v>
      </c>
    </row>
    <row r="199" s="2" customFormat="1" ht="16.5" customHeight="1">
      <c r="A199" s="38"/>
      <c r="B199" s="39"/>
      <c r="C199" s="212" t="s">
        <v>351</v>
      </c>
      <c r="D199" s="212" t="s">
        <v>151</v>
      </c>
      <c r="E199" s="213" t="s">
        <v>494</v>
      </c>
      <c r="F199" s="214" t="s">
        <v>495</v>
      </c>
      <c r="G199" s="215" t="s">
        <v>154</v>
      </c>
      <c r="H199" s="216">
        <v>41.313000000000002</v>
      </c>
      <c r="I199" s="217"/>
      <c r="J199" s="218">
        <f>ROUND(I199*H199,2)</f>
        <v>0</v>
      </c>
      <c r="K199" s="214" t="s">
        <v>155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0.001</v>
      </c>
      <c r="R199" s="221">
        <f>Q199*H199</f>
        <v>0.041313000000000002</v>
      </c>
      <c r="S199" s="221">
        <v>0.00031</v>
      </c>
      <c r="T199" s="222">
        <f>S199*H199</f>
        <v>0.012807030000000001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235</v>
      </c>
      <c r="AT199" s="223" t="s">
        <v>151</v>
      </c>
      <c r="AU199" s="223" t="s">
        <v>81</v>
      </c>
      <c r="AY199" s="17" t="s">
        <v>148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77</v>
      </c>
      <c r="BK199" s="224">
        <f>ROUND(I199*H199,2)</f>
        <v>0</v>
      </c>
      <c r="BL199" s="17" t="s">
        <v>235</v>
      </c>
      <c r="BM199" s="223" t="s">
        <v>957</v>
      </c>
    </row>
    <row r="200" s="2" customFormat="1">
      <c r="A200" s="38"/>
      <c r="B200" s="39"/>
      <c r="C200" s="40"/>
      <c r="D200" s="225" t="s">
        <v>157</v>
      </c>
      <c r="E200" s="40"/>
      <c r="F200" s="226" t="s">
        <v>497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157</v>
      </c>
      <c r="AU200" s="17" t="s">
        <v>81</v>
      </c>
    </row>
    <row r="201" s="2" customFormat="1">
      <c r="A201" s="38"/>
      <c r="B201" s="39"/>
      <c r="C201" s="40"/>
      <c r="D201" s="230" t="s">
        <v>159</v>
      </c>
      <c r="E201" s="40"/>
      <c r="F201" s="231" t="s">
        <v>498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81</v>
      </c>
    </row>
    <row r="202" s="13" customFormat="1">
      <c r="A202" s="13"/>
      <c r="B202" s="232"/>
      <c r="C202" s="233"/>
      <c r="D202" s="225" t="s">
        <v>161</v>
      </c>
      <c r="E202" s="234" t="s">
        <v>19</v>
      </c>
      <c r="F202" s="235" t="s">
        <v>958</v>
      </c>
      <c r="G202" s="233"/>
      <c r="H202" s="236">
        <v>41.313000000000002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161</v>
      </c>
      <c r="AU202" s="242" t="s">
        <v>81</v>
      </c>
      <c r="AV202" s="13" t="s">
        <v>81</v>
      </c>
      <c r="AW202" s="13" t="s">
        <v>35</v>
      </c>
      <c r="AX202" s="13" t="s">
        <v>77</v>
      </c>
      <c r="AY202" s="242" t="s">
        <v>148</v>
      </c>
    </row>
    <row r="203" s="2" customFormat="1" ht="21.75" customHeight="1">
      <c r="A203" s="38"/>
      <c r="B203" s="39"/>
      <c r="C203" s="212" t="s">
        <v>357</v>
      </c>
      <c r="D203" s="212" t="s">
        <v>151</v>
      </c>
      <c r="E203" s="213" t="s">
        <v>501</v>
      </c>
      <c r="F203" s="214" t="s">
        <v>502</v>
      </c>
      <c r="G203" s="215" t="s">
        <v>183</v>
      </c>
      <c r="H203" s="216">
        <v>10</v>
      </c>
      <c r="I203" s="217"/>
      <c r="J203" s="218">
        <f>ROUND(I203*H203,2)</f>
        <v>0</v>
      </c>
      <c r="K203" s="214" t="s">
        <v>155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0.00048000000000000001</v>
      </c>
      <c r="R203" s="221">
        <f>Q203*H203</f>
        <v>0.0048000000000000004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235</v>
      </c>
      <c r="AT203" s="223" t="s">
        <v>151</v>
      </c>
      <c r="AU203" s="223" t="s">
        <v>81</v>
      </c>
      <c r="AY203" s="17" t="s">
        <v>148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77</v>
      </c>
      <c r="BK203" s="224">
        <f>ROUND(I203*H203,2)</f>
        <v>0</v>
      </c>
      <c r="BL203" s="17" t="s">
        <v>235</v>
      </c>
      <c r="BM203" s="223" t="s">
        <v>959</v>
      </c>
    </row>
    <row r="204" s="2" customFormat="1">
      <c r="A204" s="38"/>
      <c r="B204" s="39"/>
      <c r="C204" s="40"/>
      <c r="D204" s="225" t="s">
        <v>157</v>
      </c>
      <c r="E204" s="40"/>
      <c r="F204" s="226" t="s">
        <v>504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157</v>
      </c>
      <c r="AU204" s="17" t="s">
        <v>81</v>
      </c>
    </row>
    <row r="205" s="2" customFormat="1">
      <c r="A205" s="38"/>
      <c r="B205" s="39"/>
      <c r="C205" s="40"/>
      <c r="D205" s="230" t="s">
        <v>159</v>
      </c>
      <c r="E205" s="40"/>
      <c r="F205" s="231" t="s">
        <v>505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81</v>
      </c>
    </row>
    <row r="206" s="2" customFormat="1" ht="21.75" customHeight="1">
      <c r="A206" s="38"/>
      <c r="B206" s="39"/>
      <c r="C206" s="212" t="s">
        <v>362</v>
      </c>
      <c r="D206" s="212" t="s">
        <v>151</v>
      </c>
      <c r="E206" s="213" t="s">
        <v>507</v>
      </c>
      <c r="F206" s="214" t="s">
        <v>508</v>
      </c>
      <c r="G206" s="215" t="s">
        <v>183</v>
      </c>
      <c r="H206" s="216">
        <v>10</v>
      </c>
      <c r="I206" s="217"/>
      <c r="J206" s="218">
        <f>ROUND(I206*H206,2)</f>
        <v>0</v>
      </c>
      <c r="K206" s="214" t="s">
        <v>155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0.0023999999999999998</v>
      </c>
      <c r="R206" s="221">
        <f>Q206*H206</f>
        <v>0.023999999999999997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235</v>
      </c>
      <c r="AT206" s="223" t="s">
        <v>151</v>
      </c>
      <c r="AU206" s="223" t="s">
        <v>81</v>
      </c>
      <c r="AY206" s="17" t="s">
        <v>148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77</v>
      </c>
      <c r="BK206" s="224">
        <f>ROUND(I206*H206,2)</f>
        <v>0</v>
      </c>
      <c r="BL206" s="17" t="s">
        <v>235</v>
      </c>
      <c r="BM206" s="223" t="s">
        <v>960</v>
      </c>
    </row>
    <row r="207" s="2" customFormat="1">
      <c r="A207" s="38"/>
      <c r="B207" s="39"/>
      <c r="C207" s="40"/>
      <c r="D207" s="225" t="s">
        <v>157</v>
      </c>
      <c r="E207" s="40"/>
      <c r="F207" s="226" t="s">
        <v>510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157</v>
      </c>
      <c r="AU207" s="17" t="s">
        <v>81</v>
      </c>
    </row>
    <row r="208" s="2" customFormat="1">
      <c r="A208" s="38"/>
      <c r="B208" s="39"/>
      <c r="C208" s="40"/>
      <c r="D208" s="230" t="s">
        <v>159</v>
      </c>
      <c r="E208" s="40"/>
      <c r="F208" s="231" t="s">
        <v>511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81</v>
      </c>
    </row>
    <row r="209" s="2" customFormat="1" ht="21.75" customHeight="1">
      <c r="A209" s="38"/>
      <c r="B209" s="39"/>
      <c r="C209" s="212" t="s">
        <v>368</v>
      </c>
      <c r="D209" s="212" t="s">
        <v>151</v>
      </c>
      <c r="E209" s="213" t="s">
        <v>513</v>
      </c>
      <c r="F209" s="214" t="s">
        <v>514</v>
      </c>
      <c r="G209" s="215" t="s">
        <v>183</v>
      </c>
      <c r="H209" s="216">
        <v>10</v>
      </c>
      <c r="I209" s="217"/>
      <c r="J209" s="218">
        <f>ROUND(I209*H209,2)</f>
        <v>0</v>
      </c>
      <c r="K209" s="214" t="s">
        <v>155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0.0047999999999999996</v>
      </c>
      <c r="R209" s="221">
        <f>Q209*H209</f>
        <v>0.047999999999999994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235</v>
      </c>
      <c r="AT209" s="223" t="s">
        <v>151</v>
      </c>
      <c r="AU209" s="223" t="s">
        <v>81</v>
      </c>
      <c r="AY209" s="17" t="s">
        <v>148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77</v>
      </c>
      <c r="BK209" s="224">
        <f>ROUND(I209*H209,2)</f>
        <v>0</v>
      </c>
      <c r="BL209" s="17" t="s">
        <v>235</v>
      </c>
      <c r="BM209" s="223" t="s">
        <v>961</v>
      </c>
    </row>
    <row r="210" s="2" customFormat="1">
      <c r="A210" s="38"/>
      <c r="B210" s="39"/>
      <c r="C210" s="40"/>
      <c r="D210" s="225" t="s">
        <v>157</v>
      </c>
      <c r="E210" s="40"/>
      <c r="F210" s="226" t="s">
        <v>516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157</v>
      </c>
      <c r="AU210" s="17" t="s">
        <v>81</v>
      </c>
    </row>
    <row r="211" s="2" customFormat="1">
      <c r="A211" s="38"/>
      <c r="B211" s="39"/>
      <c r="C211" s="40"/>
      <c r="D211" s="230" t="s">
        <v>159</v>
      </c>
      <c r="E211" s="40"/>
      <c r="F211" s="231" t="s">
        <v>517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81</v>
      </c>
    </row>
    <row r="212" s="2" customFormat="1" ht="21.75" customHeight="1">
      <c r="A212" s="38"/>
      <c r="B212" s="39"/>
      <c r="C212" s="212" t="s">
        <v>641</v>
      </c>
      <c r="D212" s="212" t="s">
        <v>151</v>
      </c>
      <c r="E212" s="213" t="s">
        <v>519</v>
      </c>
      <c r="F212" s="214" t="s">
        <v>520</v>
      </c>
      <c r="G212" s="215" t="s">
        <v>154</v>
      </c>
      <c r="H212" s="216">
        <v>826.25999999999999</v>
      </c>
      <c r="I212" s="217"/>
      <c r="J212" s="218">
        <f>ROUND(I212*H212,2)</f>
        <v>0</v>
      </c>
      <c r="K212" s="214" t="s">
        <v>155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0.00020000000000000001</v>
      </c>
      <c r="R212" s="221">
        <f>Q212*H212</f>
        <v>0.16525200000000001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235</v>
      </c>
      <c r="AT212" s="223" t="s">
        <v>151</v>
      </c>
      <c r="AU212" s="223" t="s">
        <v>81</v>
      </c>
      <c r="AY212" s="17" t="s">
        <v>148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77</v>
      </c>
      <c r="BK212" s="224">
        <f>ROUND(I212*H212,2)</f>
        <v>0</v>
      </c>
      <c r="BL212" s="17" t="s">
        <v>235</v>
      </c>
      <c r="BM212" s="223" t="s">
        <v>962</v>
      </c>
    </row>
    <row r="213" s="2" customFormat="1">
      <c r="A213" s="38"/>
      <c r="B213" s="39"/>
      <c r="C213" s="40"/>
      <c r="D213" s="225" t="s">
        <v>157</v>
      </c>
      <c r="E213" s="40"/>
      <c r="F213" s="226" t="s">
        <v>522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157</v>
      </c>
      <c r="AU213" s="17" t="s">
        <v>81</v>
      </c>
    </row>
    <row r="214" s="2" customFormat="1">
      <c r="A214" s="38"/>
      <c r="B214" s="39"/>
      <c r="C214" s="40"/>
      <c r="D214" s="230" t="s">
        <v>159</v>
      </c>
      <c r="E214" s="40"/>
      <c r="F214" s="231" t="s">
        <v>523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81</v>
      </c>
    </row>
    <row r="215" s="13" customFormat="1">
      <c r="A215" s="13"/>
      <c r="B215" s="232"/>
      <c r="C215" s="233"/>
      <c r="D215" s="225" t="s">
        <v>161</v>
      </c>
      <c r="E215" s="234" t="s">
        <v>19</v>
      </c>
      <c r="F215" s="235" t="s">
        <v>963</v>
      </c>
      <c r="G215" s="233"/>
      <c r="H215" s="236">
        <v>594.79999999999995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161</v>
      </c>
      <c r="AU215" s="242" t="s">
        <v>81</v>
      </c>
      <c r="AV215" s="13" t="s">
        <v>81</v>
      </c>
      <c r="AW215" s="13" t="s">
        <v>35</v>
      </c>
      <c r="AX215" s="13" t="s">
        <v>73</v>
      </c>
      <c r="AY215" s="242" t="s">
        <v>148</v>
      </c>
    </row>
    <row r="216" s="13" customFormat="1">
      <c r="A216" s="13"/>
      <c r="B216" s="232"/>
      <c r="C216" s="233"/>
      <c r="D216" s="225" t="s">
        <v>161</v>
      </c>
      <c r="E216" s="234" t="s">
        <v>19</v>
      </c>
      <c r="F216" s="235" t="s">
        <v>928</v>
      </c>
      <c r="G216" s="233"/>
      <c r="H216" s="236">
        <v>231.46000000000001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161</v>
      </c>
      <c r="AU216" s="242" t="s">
        <v>81</v>
      </c>
      <c r="AV216" s="13" t="s">
        <v>81</v>
      </c>
      <c r="AW216" s="13" t="s">
        <v>35</v>
      </c>
      <c r="AX216" s="13" t="s">
        <v>73</v>
      </c>
      <c r="AY216" s="242" t="s">
        <v>148</v>
      </c>
    </row>
    <row r="217" s="14" customFormat="1">
      <c r="A217" s="14"/>
      <c r="B217" s="253"/>
      <c r="C217" s="254"/>
      <c r="D217" s="225" t="s">
        <v>161</v>
      </c>
      <c r="E217" s="255" t="s">
        <v>19</v>
      </c>
      <c r="F217" s="256" t="s">
        <v>525</v>
      </c>
      <c r="G217" s="254"/>
      <c r="H217" s="257">
        <v>826.25999999999999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161</v>
      </c>
      <c r="AU217" s="263" t="s">
        <v>81</v>
      </c>
      <c r="AV217" s="14" t="s">
        <v>91</v>
      </c>
      <c r="AW217" s="14" t="s">
        <v>35</v>
      </c>
      <c r="AX217" s="14" t="s">
        <v>77</v>
      </c>
      <c r="AY217" s="263" t="s">
        <v>148</v>
      </c>
    </row>
    <row r="218" s="2" customFormat="1" ht="21.75" customHeight="1">
      <c r="A218" s="38"/>
      <c r="B218" s="39"/>
      <c r="C218" s="212" t="s">
        <v>643</v>
      </c>
      <c r="D218" s="212" t="s">
        <v>151</v>
      </c>
      <c r="E218" s="213" t="s">
        <v>527</v>
      </c>
      <c r="F218" s="214" t="s">
        <v>528</v>
      </c>
      <c r="G218" s="215" t="s">
        <v>154</v>
      </c>
      <c r="H218" s="216">
        <v>826.25999999999999</v>
      </c>
      <c r="I218" s="217"/>
      <c r="J218" s="218">
        <f>ROUND(I218*H218,2)</f>
        <v>0</v>
      </c>
      <c r="K218" s="214" t="s">
        <v>155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0.00029</v>
      </c>
      <c r="R218" s="221">
        <f>Q218*H218</f>
        <v>0.23961540000000001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235</v>
      </c>
      <c r="AT218" s="223" t="s">
        <v>151</v>
      </c>
      <c r="AU218" s="223" t="s">
        <v>81</v>
      </c>
      <c r="AY218" s="17" t="s">
        <v>148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77</v>
      </c>
      <c r="BK218" s="224">
        <f>ROUND(I218*H218,2)</f>
        <v>0</v>
      </c>
      <c r="BL218" s="17" t="s">
        <v>235</v>
      </c>
      <c r="BM218" s="223" t="s">
        <v>964</v>
      </c>
    </row>
    <row r="219" s="2" customFormat="1">
      <c r="A219" s="38"/>
      <c r="B219" s="39"/>
      <c r="C219" s="40"/>
      <c r="D219" s="225" t="s">
        <v>157</v>
      </c>
      <c r="E219" s="40"/>
      <c r="F219" s="226" t="s">
        <v>530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81</v>
      </c>
    </row>
    <row r="220" s="2" customFormat="1">
      <c r="A220" s="38"/>
      <c r="B220" s="39"/>
      <c r="C220" s="40"/>
      <c r="D220" s="230" t="s">
        <v>159</v>
      </c>
      <c r="E220" s="40"/>
      <c r="F220" s="231" t="s">
        <v>531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81</v>
      </c>
    </row>
    <row r="221" s="13" customFormat="1">
      <c r="A221" s="13"/>
      <c r="B221" s="232"/>
      <c r="C221" s="233"/>
      <c r="D221" s="225" t="s">
        <v>161</v>
      </c>
      <c r="E221" s="234" t="s">
        <v>19</v>
      </c>
      <c r="F221" s="235" t="s">
        <v>963</v>
      </c>
      <c r="G221" s="233"/>
      <c r="H221" s="236">
        <v>594.79999999999995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161</v>
      </c>
      <c r="AU221" s="242" t="s">
        <v>81</v>
      </c>
      <c r="AV221" s="13" t="s">
        <v>81</v>
      </c>
      <c r="AW221" s="13" t="s">
        <v>35</v>
      </c>
      <c r="AX221" s="13" t="s">
        <v>73</v>
      </c>
      <c r="AY221" s="242" t="s">
        <v>148</v>
      </c>
    </row>
    <row r="222" s="13" customFormat="1">
      <c r="A222" s="13"/>
      <c r="B222" s="232"/>
      <c r="C222" s="233"/>
      <c r="D222" s="225" t="s">
        <v>161</v>
      </c>
      <c r="E222" s="234" t="s">
        <v>19</v>
      </c>
      <c r="F222" s="235" t="s">
        <v>928</v>
      </c>
      <c r="G222" s="233"/>
      <c r="H222" s="236">
        <v>231.46000000000001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161</v>
      </c>
      <c r="AU222" s="242" t="s">
        <v>81</v>
      </c>
      <c r="AV222" s="13" t="s">
        <v>81</v>
      </c>
      <c r="AW222" s="13" t="s">
        <v>35</v>
      </c>
      <c r="AX222" s="13" t="s">
        <v>73</v>
      </c>
      <c r="AY222" s="242" t="s">
        <v>148</v>
      </c>
    </row>
    <row r="223" s="14" customFormat="1">
      <c r="A223" s="14"/>
      <c r="B223" s="253"/>
      <c r="C223" s="254"/>
      <c r="D223" s="225" t="s">
        <v>161</v>
      </c>
      <c r="E223" s="255" t="s">
        <v>19</v>
      </c>
      <c r="F223" s="256" t="s">
        <v>525</v>
      </c>
      <c r="G223" s="254"/>
      <c r="H223" s="257">
        <v>826.25999999999999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161</v>
      </c>
      <c r="AU223" s="263" t="s">
        <v>81</v>
      </c>
      <c r="AV223" s="14" t="s">
        <v>91</v>
      </c>
      <c r="AW223" s="14" t="s">
        <v>35</v>
      </c>
      <c r="AX223" s="14" t="s">
        <v>77</v>
      </c>
      <c r="AY223" s="263" t="s">
        <v>148</v>
      </c>
    </row>
    <row r="224" s="2" customFormat="1" ht="21.75" customHeight="1">
      <c r="A224" s="38"/>
      <c r="B224" s="39"/>
      <c r="C224" s="212" t="s">
        <v>375</v>
      </c>
      <c r="D224" s="212" t="s">
        <v>151</v>
      </c>
      <c r="E224" s="213" t="s">
        <v>772</v>
      </c>
      <c r="F224" s="214" t="s">
        <v>773</v>
      </c>
      <c r="G224" s="215" t="s">
        <v>154</v>
      </c>
      <c r="H224" s="216">
        <v>594.79999999999995</v>
      </c>
      <c r="I224" s="217"/>
      <c r="J224" s="218">
        <f>ROUND(I224*H224,2)</f>
        <v>0</v>
      </c>
      <c r="K224" s="214" t="s">
        <v>155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1.0000000000000001E-05</v>
      </c>
      <c r="R224" s="221">
        <f>Q224*H224</f>
        <v>0.0059480000000000002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235</v>
      </c>
      <c r="AT224" s="223" t="s">
        <v>151</v>
      </c>
      <c r="AU224" s="223" t="s">
        <v>81</v>
      </c>
      <c r="AY224" s="17" t="s">
        <v>148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77</v>
      </c>
      <c r="BK224" s="224">
        <f>ROUND(I224*H224,2)</f>
        <v>0</v>
      </c>
      <c r="BL224" s="17" t="s">
        <v>235</v>
      </c>
      <c r="BM224" s="223" t="s">
        <v>965</v>
      </c>
    </row>
    <row r="225" s="2" customFormat="1">
      <c r="A225" s="38"/>
      <c r="B225" s="39"/>
      <c r="C225" s="40"/>
      <c r="D225" s="225" t="s">
        <v>157</v>
      </c>
      <c r="E225" s="40"/>
      <c r="F225" s="226" t="s">
        <v>775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157</v>
      </c>
      <c r="AU225" s="17" t="s">
        <v>81</v>
      </c>
    </row>
    <row r="226" s="2" customFormat="1">
      <c r="A226" s="38"/>
      <c r="B226" s="39"/>
      <c r="C226" s="40"/>
      <c r="D226" s="230" t="s">
        <v>159</v>
      </c>
      <c r="E226" s="40"/>
      <c r="F226" s="231" t="s">
        <v>776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81</v>
      </c>
    </row>
    <row r="227" s="13" customFormat="1">
      <c r="A227" s="13"/>
      <c r="B227" s="232"/>
      <c r="C227" s="233"/>
      <c r="D227" s="225" t="s">
        <v>161</v>
      </c>
      <c r="E227" s="234" t="s">
        <v>19</v>
      </c>
      <c r="F227" s="235" t="s">
        <v>963</v>
      </c>
      <c r="G227" s="233"/>
      <c r="H227" s="236">
        <v>594.79999999999995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161</v>
      </c>
      <c r="AU227" s="242" t="s">
        <v>81</v>
      </c>
      <c r="AV227" s="13" t="s">
        <v>81</v>
      </c>
      <c r="AW227" s="13" t="s">
        <v>35</v>
      </c>
      <c r="AX227" s="13" t="s">
        <v>77</v>
      </c>
      <c r="AY227" s="242" t="s">
        <v>148</v>
      </c>
    </row>
    <row r="228" s="12" customFormat="1" ht="22.8" customHeight="1">
      <c r="A228" s="12"/>
      <c r="B228" s="196"/>
      <c r="C228" s="197"/>
      <c r="D228" s="198" t="s">
        <v>72</v>
      </c>
      <c r="E228" s="210" t="s">
        <v>532</v>
      </c>
      <c r="F228" s="210" t="s">
        <v>533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SUM(P229:P230)</f>
        <v>0</v>
      </c>
      <c r="Q228" s="204"/>
      <c r="R228" s="205">
        <f>SUM(R229:R230)</f>
        <v>0</v>
      </c>
      <c r="S228" s="204"/>
      <c r="T228" s="206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81</v>
      </c>
      <c r="AT228" s="208" t="s">
        <v>72</v>
      </c>
      <c r="AU228" s="208" t="s">
        <v>77</v>
      </c>
      <c r="AY228" s="207" t="s">
        <v>148</v>
      </c>
      <c r="BK228" s="209">
        <f>SUM(BK229:BK230)</f>
        <v>0</v>
      </c>
    </row>
    <row r="229" s="2" customFormat="1" ht="16.5" customHeight="1">
      <c r="A229" s="38"/>
      <c r="B229" s="39"/>
      <c r="C229" s="212" t="s">
        <v>382</v>
      </c>
      <c r="D229" s="212" t="s">
        <v>151</v>
      </c>
      <c r="E229" s="213" t="s">
        <v>535</v>
      </c>
      <c r="F229" s="214" t="s">
        <v>536</v>
      </c>
      <c r="G229" s="215" t="s">
        <v>484</v>
      </c>
      <c r="H229" s="216">
        <v>6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151</v>
      </c>
      <c r="AU229" s="223" t="s">
        <v>81</v>
      </c>
      <c r="AY229" s="17" t="s">
        <v>148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77</v>
      </c>
      <c r="BK229" s="224">
        <f>ROUND(I229*H229,2)</f>
        <v>0</v>
      </c>
      <c r="BL229" s="17" t="s">
        <v>235</v>
      </c>
      <c r="BM229" s="223" t="s">
        <v>966</v>
      </c>
    </row>
    <row r="230" s="2" customFormat="1">
      <c r="A230" s="38"/>
      <c r="B230" s="39"/>
      <c r="C230" s="40"/>
      <c r="D230" s="225" t="s">
        <v>157</v>
      </c>
      <c r="E230" s="40"/>
      <c r="F230" s="226" t="s">
        <v>538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81</v>
      </c>
    </row>
    <row r="231" s="12" customFormat="1" ht="25.92" customHeight="1">
      <c r="A231" s="12"/>
      <c r="B231" s="196"/>
      <c r="C231" s="197"/>
      <c r="D231" s="198" t="s">
        <v>72</v>
      </c>
      <c r="E231" s="199" t="s">
        <v>539</v>
      </c>
      <c r="F231" s="199" t="s">
        <v>540</v>
      </c>
      <c r="G231" s="197"/>
      <c r="H231" s="197"/>
      <c r="I231" s="200"/>
      <c r="J231" s="201">
        <f>BK231</f>
        <v>0</v>
      </c>
      <c r="K231" s="197"/>
      <c r="L231" s="202"/>
      <c r="M231" s="203"/>
      <c r="N231" s="204"/>
      <c r="O231" s="204"/>
      <c r="P231" s="205">
        <f>P232+P236</f>
        <v>0</v>
      </c>
      <c r="Q231" s="204"/>
      <c r="R231" s="205">
        <f>R232+R236</f>
        <v>0</v>
      </c>
      <c r="S231" s="204"/>
      <c r="T231" s="206">
        <f>T232+T236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174</v>
      </c>
      <c r="AT231" s="208" t="s">
        <v>72</v>
      </c>
      <c r="AU231" s="208" t="s">
        <v>73</v>
      </c>
      <c r="AY231" s="207" t="s">
        <v>148</v>
      </c>
      <c r="BK231" s="209">
        <f>BK232+BK236</f>
        <v>0</v>
      </c>
    </row>
    <row r="232" s="12" customFormat="1" ht="22.8" customHeight="1">
      <c r="A232" s="12"/>
      <c r="B232" s="196"/>
      <c r="C232" s="197"/>
      <c r="D232" s="198" t="s">
        <v>72</v>
      </c>
      <c r="E232" s="210" t="s">
        <v>541</v>
      </c>
      <c r="F232" s="210" t="s">
        <v>542</v>
      </c>
      <c r="G232" s="197"/>
      <c r="H232" s="197"/>
      <c r="I232" s="200"/>
      <c r="J232" s="211">
        <f>BK232</f>
        <v>0</v>
      </c>
      <c r="K232" s="197"/>
      <c r="L232" s="202"/>
      <c r="M232" s="203"/>
      <c r="N232" s="204"/>
      <c r="O232" s="204"/>
      <c r="P232" s="205">
        <f>SUM(P233:P235)</f>
        <v>0</v>
      </c>
      <c r="Q232" s="204"/>
      <c r="R232" s="205">
        <f>SUM(R233:R235)</f>
        <v>0</v>
      </c>
      <c r="S232" s="204"/>
      <c r="T232" s="206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7" t="s">
        <v>174</v>
      </c>
      <c r="AT232" s="208" t="s">
        <v>72</v>
      </c>
      <c r="AU232" s="208" t="s">
        <v>77</v>
      </c>
      <c r="AY232" s="207" t="s">
        <v>148</v>
      </c>
      <c r="BK232" s="209">
        <f>SUM(BK233:BK235)</f>
        <v>0</v>
      </c>
    </row>
    <row r="233" s="2" customFormat="1" ht="16.5" customHeight="1">
      <c r="A233" s="38"/>
      <c r="B233" s="39"/>
      <c r="C233" s="212" t="s">
        <v>389</v>
      </c>
      <c r="D233" s="212" t="s">
        <v>151</v>
      </c>
      <c r="E233" s="213" t="s">
        <v>544</v>
      </c>
      <c r="F233" s="214" t="s">
        <v>545</v>
      </c>
      <c r="G233" s="215" t="s">
        <v>546</v>
      </c>
      <c r="H233" s="216">
        <v>1</v>
      </c>
      <c r="I233" s="217"/>
      <c r="J233" s="218">
        <f>ROUND(I233*H233,2)</f>
        <v>0</v>
      </c>
      <c r="K233" s="214" t="s">
        <v>155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547</v>
      </c>
      <c r="AT233" s="223" t="s">
        <v>151</v>
      </c>
      <c r="AU233" s="223" t="s">
        <v>81</v>
      </c>
      <c r="AY233" s="17" t="s">
        <v>148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77</v>
      </c>
      <c r="BK233" s="224">
        <f>ROUND(I233*H233,2)</f>
        <v>0</v>
      </c>
      <c r="BL233" s="17" t="s">
        <v>547</v>
      </c>
      <c r="BM233" s="223" t="s">
        <v>967</v>
      </c>
    </row>
    <row r="234" s="2" customFormat="1">
      <c r="A234" s="38"/>
      <c r="B234" s="39"/>
      <c r="C234" s="40"/>
      <c r="D234" s="225" t="s">
        <v>157</v>
      </c>
      <c r="E234" s="40"/>
      <c r="F234" s="226" t="s">
        <v>545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157</v>
      </c>
      <c r="AU234" s="17" t="s">
        <v>81</v>
      </c>
    </row>
    <row r="235" s="2" customFormat="1">
      <c r="A235" s="38"/>
      <c r="B235" s="39"/>
      <c r="C235" s="40"/>
      <c r="D235" s="230" t="s">
        <v>159</v>
      </c>
      <c r="E235" s="40"/>
      <c r="F235" s="231" t="s">
        <v>549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81</v>
      </c>
    </row>
    <row r="236" s="12" customFormat="1" ht="22.8" customHeight="1">
      <c r="A236" s="12"/>
      <c r="B236" s="196"/>
      <c r="C236" s="197"/>
      <c r="D236" s="198" t="s">
        <v>72</v>
      </c>
      <c r="E236" s="210" t="s">
        <v>550</v>
      </c>
      <c r="F236" s="210" t="s">
        <v>551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SUM(P237:P239)</f>
        <v>0</v>
      </c>
      <c r="Q236" s="204"/>
      <c r="R236" s="205">
        <f>SUM(R237:R239)</f>
        <v>0</v>
      </c>
      <c r="S236" s="204"/>
      <c r="T236" s="206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174</v>
      </c>
      <c r="AT236" s="208" t="s">
        <v>72</v>
      </c>
      <c r="AU236" s="208" t="s">
        <v>77</v>
      </c>
      <c r="AY236" s="207" t="s">
        <v>148</v>
      </c>
      <c r="BK236" s="209">
        <f>SUM(BK237:BK239)</f>
        <v>0</v>
      </c>
    </row>
    <row r="237" s="2" customFormat="1" ht="16.5" customHeight="1">
      <c r="A237" s="38"/>
      <c r="B237" s="39"/>
      <c r="C237" s="212" t="s">
        <v>395</v>
      </c>
      <c r="D237" s="212" t="s">
        <v>151</v>
      </c>
      <c r="E237" s="213" t="s">
        <v>553</v>
      </c>
      <c r="F237" s="214" t="s">
        <v>554</v>
      </c>
      <c r="G237" s="215" t="s">
        <v>546</v>
      </c>
      <c r="H237" s="216">
        <v>1</v>
      </c>
      <c r="I237" s="217"/>
      <c r="J237" s="218">
        <f>ROUND(I237*H237,2)</f>
        <v>0</v>
      </c>
      <c r="K237" s="214" t="s">
        <v>155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547</v>
      </c>
      <c r="AT237" s="223" t="s">
        <v>151</v>
      </c>
      <c r="AU237" s="223" t="s">
        <v>81</v>
      </c>
      <c r="AY237" s="17" t="s">
        <v>148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77</v>
      </c>
      <c r="BK237" s="224">
        <f>ROUND(I237*H237,2)</f>
        <v>0</v>
      </c>
      <c r="BL237" s="17" t="s">
        <v>547</v>
      </c>
      <c r="BM237" s="223" t="s">
        <v>968</v>
      </c>
    </row>
    <row r="238" s="2" customFormat="1">
      <c r="A238" s="38"/>
      <c r="B238" s="39"/>
      <c r="C238" s="40"/>
      <c r="D238" s="225" t="s">
        <v>157</v>
      </c>
      <c r="E238" s="40"/>
      <c r="F238" s="226" t="s">
        <v>554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157</v>
      </c>
      <c r="AU238" s="17" t="s">
        <v>81</v>
      </c>
    </row>
    <row r="239" s="2" customFormat="1">
      <c r="A239" s="38"/>
      <c r="B239" s="39"/>
      <c r="C239" s="40"/>
      <c r="D239" s="230" t="s">
        <v>159</v>
      </c>
      <c r="E239" s="40"/>
      <c r="F239" s="231" t="s">
        <v>556</v>
      </c>
      <c r="G239" s="40"/>
      <c r="H239" s="40"/>
      <c r="I239" s="227"/>
      <c r="J239" s="40"/>
      <c r="K239" s="40"/>
      <c r="L239" s="44"/>
      <c r="M239" s="264"/>
      <c r="N239" s="265"/>
      <c r="O239" s="266"/>
      <c r="P239" s="266"/>
      <c r="Q239" s="266"/>
      <c r="R239" s="266"/>
      <c r="S239" s="266"/>
      <c r="T239" s="267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81</v>
      </c>
    </row>
    <row r="240" s="2" customFormat="1" ht="6.96" customHeight="1">
      <c r="A240" s="38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44"/>
      <c r="M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</sheetData>
  <sheetProtection sheet="1" autoFilter="0" formatColumns="0" formatRows="0" objects="1" scenarios="1" spinCount="100000" saltValue="Qs964EBHFJU1DWwWKzd/GgMQ1xr7ulhsd+AiPpAPxMsiGeO/JBeH6oRJM3SuSlX71vkz1NtH6WacHrjfgTGAIA==" hashValue="gbLe6ekVrdC2sunK5Evd0xbpiEiVU78q17xq4bdu+kY34PCfPUEGrw7U1UdkY6dqxncsvKVBqc5aMhggIevBTg==" algorithmName="SHA-512" password="CC35"/>
  <autoFilter ref="C100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611321141"/>
    <hyperlink ref="F109" r:id="rId2" display="https://podminky.urs.cz/item/CS_URS_2021_02/611341131"/>
    <hyperlink ref="F113" r:id="rId3" display="https://podminky.urs.cz/item/CS_URS_2021_02/612341131"/>
    <hyperlink ref="F117" r:id="rId4" display="https://podminky.urs.cz/item/CS_URS_2021_02/619991001"/>
    <hyperlink ref="F122" r:id="rId5" display="https://podminky.urs.cz/item/CS_URS_2021_02/949101111"/>
    <hyperlink ref="F126" r:id="rId6" display="https://podminky.urs.cz/item/CS_URS_2021_02/952902021"/>
    <hyperlink ref="F131" r:id="rId7" display="https://podminky.urs.cz/item/CS_URS_2021_02/997002611"/>
    <hyperlink ref="F134" r:id="rId8" display="https://podminky.urs.cz/item/CS_URS_2021_02/997013211"/>
    <hyperlink ref="F137" r:id="rId9" display="https://podminky.urs.cz/item/CS_URS_2021_02/997013219"/>
    <hyperlink ref="F140" r:id="rId10" display="https://podminky.urs.cz/item/CS_URS_2021_02/997013501"/>
    <hyperlink ref="F143" r:id="rId11" display="https://podminky.urs.cz/item/CS_URS_2021_02/997013509"/>
    <hyperlink ref="F146" r:id="rId12" display="https://podminky.urs.cz/item/CS_URS_2021_02/997013631"/>
    <hyperlink ref="F150" r:id="rId13" display="https://podminky.urs.cz/item/CS_URS_2021_02/998018001"/>
    <hyperlink ref="F155" r:id="rId14" display="https://podminky.urs.cz/item/CS_URS_2021_02/725110811"/>
    <hyperlink ref="F158" r:id="rId15" display="https://podminky.urs.cz/item/CS_URS_2021_02/725112002"/>
    <hyperlink ref="F163" r:id="rId16" display="https://podminky.urs.cz/item/CS_URS_2021_02/998725102"/>
    <hyperlink ref="F166" r:id="rId17" display="https://podminky.urs.cz/item/CS_URS_2021_02/998725181"/>
    <hyperlink ref="F170" r:id="rId18" display="https://podminky.urs.cz/item/CS_URS_2021_02/741310201"/>
    <hyperlink ref="F175" r:id="rId19" display="https://podminky.urs.cz/item/CS_URS_2021_02/741313032"/>
    <hyperlink ref="F178" r:id="rId20" display="https://podminky.urs.cz/item/CS_URS_2021_02/34555243"/>
    <hyperlink ref="F189" r:id="rId21" display="https://podminky.urs.cz/item/CS_URS_2021_02/766691932"/>
    <hyperlink ref="F192" r:id="rId22" display="https://podminky.urs.cz/item/CS_URS_2021_02/766812820"/>
    <hyperlink ref="F201" r:id="rId23" display="https://podminky.urs.cz/item/CS_URS_2021_02/784121003"/>
    <hyperlink ref="F205" r:id="rId24" display="https://podminky.urs.cz/item/CS_URS_2021_02/784161203"/>
    <hyperlink ref="F208" r:id="rId25" display="https://podminky.urs.cz/item/CS_URS_2021_02/784161223"/>
    <hyperlink ref="F211" r:id="rId26" display="https://podminky.urs.cz/item/CS_URS_2021_02/784161233"/>
    <hyperlink ref="F214" r:id="rId27" display="https://podminky.urs.cz/item/CS_URS_2021_02/784181103"/>
    <hyperlink ref="F220" r:id="rId28" display="https://podminky.urs.cz/item/CS_URS_2021_02/784221103"/>
    <hyperlink ref="F226" r:id="rId29" display="https://podminky.urs.cz/item/CS_URS_2021_02/784221141"/>
    <hyperlink ref="F235" r:id="rId30" display="https://podminky.urs.cz/item/CS_URS_2021_02/030001000"/>
    <hyperlink ref="F239" r:id="rId31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77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969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970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ROUND((SUM(BE94:BE167)),  2)</f>
        <v>0</v>
      </c>
      <c r="G35" s="38"/>
      <c r="H35" s="38"/>
      <c r="I35" s="157">
        <v>0.20999999999999999</v>
      </c>
      <c r="J35" s="156">
        <f>ROUND(((SUM(BE94:BE167))*I35),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ROUND((SUM(BF94:BF167)),  2)</f>
        <v>0</v>
      </c>
      <c r="G36" s="38"/>
      <c r="H36" s="38"/>
      <c r="I36" s="157">
        <v>0.14999999999999999</v>
      </c>
      <c r="J36" s="156">
        <f>ROUND(((SUM(BF94:BF167))*I36),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ROUND((SUM(BG94:BG167)),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ROUND((SUM(BH94:BH167)),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ROUND((SUM(BI94:BI167)),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1 - 1PP-položky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971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972</v>
      </c>
      <c r="E65" s="177"/>
      <c r="F65" s="177"/>
      <c r="G65" s="177"/>
      <c r="H65" s="177"/>
      <c r="I65" s="177"/>
      <c r="J65" s="178">
        <f>J96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973</v>
      </c>
      <c r="E66" s="177"/>
      <c r="F66" s="177"/>
      <c r="G66" s="177"/>
      <c r="H66" s="177"/>
      <c r="I66" s="177"/>
      <c r="J66" s="178">
        <f>J111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974</v>
      </c>
      <c r="E67" s="177"/>
      <c r="F67" s="177"/>
      <c r="G67" s="177"/>
      <c r="H67" s="177"/>
      <c r="I67" s="177"/>
      <c r="J67" s="178">
        <f>J124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972</v>
      </c>
      <c r="E68" s="177"/>
      <c r="F68" s="177"/>
      <c r="G68" s="177"/>
      <c r="H68" s="177"/>
      <c r="I68" s="177"/>
      <c r="J68" s="178">
        <f>J125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973</v>
      </c>
      <c r="E69" s="177"/>
      <c r="F69" s="177"/>
      <c r="G69" s="177"/>
      <c r="H69" s="177"/>
      <c r="I69" s="177"/>
      <c r="J69" s="178">
        <f>J140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975</v>
      </c>
      <c r="E70" s="177"/>
      <c r="F70" s="177"/>
      <c r="G70" s="177"/>
      <c r="H70" s="177"/>
      <c r="I70" s="177"/>
      <c r="J70" s="178">
        <f>J147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976</v>
      </c>
      <c r="E71" s="177"/>
      <c r="F71" s="177"/>
      <c r="G71" s="177"/>
      <c r="H71" s="177"/>
      <c r="I71" s="177"/>
      <c r="J71" s="178">
        <f>J150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130</v>
      </c>
      <c r="E72" s="177"/>
      <c r="F72" s="177"/>
      <c r="G72" s="177"/>
      <c r="H72" s="177"/>
      <c r="I72" s="177"/>
      <c r="J72" s="178">
        <f>J155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Čtyřlístek- udržovací práce DL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105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969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1 - 1PP-položky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>Ostrava</v>
      </c>
      <c r="G88" s="40"/>
      <c r="H88" s="40"/>
      <c r="I88" s="32" t="s">
        <v>23</v>
      </c>
      <c r="J88" s="72" t="str">
        <f>IF(J14="","",J14)</f>
        <v>19. 11. 2021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>Čtyřlístek</v>
      </c>
      <c r="G90" s="40"/>
      <c r="H90" s="40"/>
      <c r="I90" s="32" t="s">
        <v>33</v>
      </c>
      <c r="J90" s="36" t="str">
        <f>E23</f>
        <v xml:space="preserve"> 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IF(E20="","",E20)</f>
        <v>Vyplň údaj</v>
      </c>
      <c r="G91" s="40"/>
      <c r="H91" s="40"/>
      <c r="I91" s="32" t="s">
        <v>36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134</v>
      </c>
      <c r="D93" s="188" t="s">
        <v>58</v>
      </c>
      <c r="E93" s="188" t="s">
        <v>54</v>
      </c>
      <c r="F93" s="188" t="s">
        <v>55</v>
      </c>
      <c r="G93" s="188" t="s">
        <v>135</v>
      </c>
      <c r="H93" s="188" t="s">
        <v>136</v>
      </c>
      <c r="I93" s="188" t="s">
        <v>137</v>
      </c>
      <c r="J93" s="188" t="s">
        <v>111</v>
      </c>
      <c r="K93" s="189" t="s">
        <v>138</v>
      </c>
      <c r="L93" s="190"/>
      <c r="M93" s="92" t="s">
        <v>19</v>
      </c>
      <c r="N93" s="93" t="s">
        <v>43</v>
      </c>
      <c r="O93" s="93" t="s">
        <v>139</v>
      </c>
      <c r="P93" s="93" t="s">
        <v>140</v>
      </c>
      <c r="Q93" s="93" t="s">
        <v>141</v>
      </c>
      <c r="R93" s="93" t="s">
        <v>142</v>
      </c>
      <c r="S93" s="93" t="s">
        <v>143</v>
      </c>
      <c r="T93" s="94" t="s">
        <v>144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145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P95+P96+P111+P124+P125+P140+P147+P150+P155</f>
        <v>0</v>
      </c>
      <c r="Q94" s="96"/>
      <c r="R94" s="193">
        <f>R95+R96+R111+R124+R125+R140+R147+R150+R155</f>
        <v>0</v>
      </c>
      <c r="S94" s="96"/>
      <c r="T94" s="194">
        <f>T95+T96+T111+T124+T125+T140+T147+T150+T155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112</v>
      </c>
      <c r="BK94" s="195">
        <f>BK95+BK96+BK111+BK124+BK125+BK140+BK147+BK150+BK155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977</v>
      </c>
      <c r="F95" s="199" t="s">
        <v>978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v>0</v>
      </c>
      <c r="Q95" s="204"/>
      <c r="R95" s="205">
        <v>0</v>
      </c>
      <c r="S95" s="204"/>
      <c r="T95" s="206"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77</v>
      </c>
      <c r="AT95" s="208" t="s">
        <v>72</v>
      </c>
      <c r="AU95" s="208" t="s">
        <v>73</v>
      </c>
      <c r="AY95" s="207" t="s">
        <v>148</v>
      </c>
      <c r="BK95" s="209"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979</v>
      </c>
      <c r="F96" s="199" t="s">
        <v>980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SUM(P97:P110)</f>
        <v>0</v>
      </c>
      <c r="Q96" s="204"/>
      <c r="R96" s="205">
        <f>SUM(R97:R110)</f>
        <v>0</v>
      </c>
      <c r="S96" s="204"/>
      <c r="T96" s="206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77</v>
      </c>
      <c r="AT96" s="208" t="s">
        <v>72</v>
      </c>
      <c r="AU96" s="208" t="s">
        <v>73</v>
      </c>
      <c r="AY96" s="207" t="s">
        <v>148</v>
      </c>
      <c r="BK96" s="209">
        <f>SUM(BK97:BK110)</f>
        <v>0</v>
      </c>
    </row>
    <row r="97" s="2" customFormat="1" ht="16.5" customHeight="1">
      <c r="A97" s="38"/>
      <c r="B97" s="39"/>
      <c r="C97" s="212" t="s">
        <v>77</v>
      </c>
      <c r="D97" s="212" t="s">
        <v>151</v>
      </c>
      <c r="E97" s="213" t="s">
        <v>981</v>
      </c>
      <c r="F97" s="214" t="s">
        <v>982</v>
      </c>
      <c r="G97" s="215" t="s">
        <v>716</v>
      </c>
      <c r="H97" s="216">
        <v>42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45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91</v>
      </c>
      <c r="AT97" s="223" t="s">
        <v>151</v>
      </c>
      <c r="AU97" s="223" t="s">
        <v>77</v>
      </c>
      <c r="AY97" s="17" t="s">
        <v>148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91</v>
      </c>
      <c r="BM97" s="223" t="s">
        <v>81</v>
      </c>
    </row>
    <row r="98" s="2" customFormat="1">
      <c r="A98" s="38"/>
      <c r="B98" s="39"/>
      <c r="C98" s="40"/>
      <c r="D98" s="225" t="s">
        <v>157</v>
      </c>
      <c r="E98" s="40"/>
      <c r="F98" s="226" t="s">
        <v>982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157</v>
      </c>
      <c r="AU98" s="17" t="s">
        <v>77</v>
      </c>
    </row>
    <row r="99" s="2" customFormat="1" ht="16.5" customHeight="1">
      <c r="A99" s="38"/>
      <c r="B99" s="39"/>
      <c r="C99" s="212" t="s">
        <v>81</v>
      </c>
      <c r="D99" s="212" t="s">
        <v>151</v>
      </c>
      <c r="E99" s="213" t="s">
        <v>983</v>
      </c>
      <c r="F99" s="214" t="s">
        <v>984</v>
      </c>
      <c r="G99" s="215" t="s">
        <v>716</v>
      </c>
      <c r="H99" s="216">
        <v>4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45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91</v>
      </c>
      <c r="AT99" s="223" t="s">
        <v>151</v>
      </c>
      <c r="AU99" s="223" t="s">
        <v>77</v>
      </c>
      <c r="AY99" s="17" t="s">
        <v>148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91</v>
      </c>
      <c r="BM99" s="223" t="s">
        <v>91</v>
      </c>
    </row>
    <row r="100" s="2" customFormat="1">
      <c r="A100" s="38"/>
      <c r="B100" s="39"/>
      <c r="C100" s="40"/>
      <c r="D100" s="225" t="s">
        <v>157</v>
      </c>
      <c r="E100" s="40"/>
      <c r="F100" s="226" t="s">
        <v>985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157</v>
      </c>
      <c r="AU100" s="17" t="s">
        <v>77</v>
      </c>
    </row>
    <row r="101" s="2" customFormat="1" ht="16.5" customHeight="1">
      <c r="A101" s="38"/>
      <c r="B101" s="39"/>
      <c r="C101" s="212" t="s">
        <v>88</v>
      </c>
      <c r="D101" s="212" t="s">
        <v>151</v>
      </c>
      <c r="E101" s="213" t="s">
        <v>986</v>
      </c>
      <c r="F101" s="214" t="s">
        <v>987</v>
      </c>
      <c r="G101" s="215" t="s">
        <v>716</v>
      </c>
      <c r="H101" s="216">
        <v>42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45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91</v>
      </c>
      <c r="AT101" s="223" t="s">
        <v>151</v>
      </c>
      <c r="AU101" s="223" t="s">
        <v>77</v>
      </c>
      <c r="AY101" s="17" t="s">
        <v>148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91</v>
      </c>
      <c r="BM101" s="223" t="s">
        <v>149</v>
      </c>
    </row>
    <row r="102" s="2" customFormat="1">
      <c r="A102" s="38"/>
      <c r="B102" s="39"/>
      <c r="C102" s="40"/>
      <c r="D102" s="225" t="s">
        <v>157</v>
      </c>
      <c r="E102" s="40"/>
      <c r="F102" s="226" t="s">
        <v>988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157</v>
      </c>
      <c r="AU102" s="17" t="s">
        <v>77</v>
      </c>
    </row>
    <row r="103" s="2" customFormat="1" ht="16.5" customHeight="1">
      <c r="A103" s="38"/>
      <c r="B103" s="39"/>
      <c r="C103" s="212" t="s">
        <v>91</v>
      </c>
      <c r="D103" s="212" t="s">
        <v>151</v>
      </c>
      <c r="E103" s="213" t="s">
        <v>989</v>
      </c>
      <c r="F103" s="214" t="s">
        <v>990</v>
      </c>
      <c r="G103" s="215" t="s">
        <v>716</v>
      </c>
      <c r="H103" s="216">
        <v>20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45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91</v>
      </c>
      <c r="AT103" s="223" t="s">
        <v>151</v>
      </c>
      <c r="AU103" s="223" t="s">
        <v>77</v>
      </c>
      <c r="AY103" s="17" t="s">
        <v>148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91</v>
      </c>
      <c r="BM103" s="223" t="s">
        <v>191</v>
      </c>
    </row>
    <row r="104" s="2" customFormat="1">
      <c r="A104" s="38"/>
      <c r="B104" s="39"/>
      <c r="C104" s="40"/>
      <c r="D104" s="225" t="s">
        <v>157</v>
      </c>
      <c r="E104" s="40"/>
      <c r="F104" s="226" t="s">
        <v>990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157</v>
      </c>
      <c r="AU104" s="17" t="s">
        <v>77</v>
      </c>
    </row>
    <row r="105" s="2" customFormat="1" ht="16.5" customHeight="1">
      <c r="A105" s="38"/>
      <c r="B105" s="39"/>
      <c r="C105" s="212" t="s">
        <v>174</v>
      </c>
      <c r="D105" s="212" t="s">
        <v>151</v>
      </c>
      <c r="E105" s="213" t="s">
        <v>991</v>
      </c>
      <c r="F105" s="214" t="s">
        <v>992</v>
      </c>
      <c r="G105" s="215" t="s">
        <v>484</v>
      </c>
      <c r="H105" s="216">
        <v>5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45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91</v>
      </c>
      <c r="AT105" s="223" t="s">
        <v>151</v>
      </c>
      <c r="AU105" s="223" t="s">
        <v>77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91</v>
      </c>
      <c r="BM105" s="223" t="s">
        <v>586</v>
      </c>
    </row>
    <row r="106" s="2" customFormat="1">
      <c r="A106" s="38"/>
      <c r="B106" s="39"/>
      <c r="C106" s="40"/>
      <c r="D106" s="225" t="s">
        <v>157</v>
      </c>
      <c r="E106" s="40"/>
      <c r="F106" s="226" t="s">
        <v>992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157</v>
      </c>
      <c r="AU106" s="17" t="s">
        <v>77</v>
      </c>
    </row>
    <row r="107" s="2" customFormat="1" ht="16.5" customHeight="1">
      <c r="A107" s="38"/>
      <c r="B107" s="39"/>
      <c r="C107" s="212" t="s">
        <v>149</v>
      </c>
      <c r="D107" s="212" t="s">
        <v>151</v>
      </c>
      <c r="E107" s="213" t="s">
        <v>993</v>
      </c>
      <c r="F107" s="214" t="s">
        <v>994</v>
      </c>
      <c r="G107" s="215" t="s">
        <v>484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45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91</v>
      </c>
      <c r="AT107" s="223" t="s">
        <v>151</v>
      </c>
      <c r="AU107" s="223" t="s">
        <v>77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91</v>
      </c>
      <c r="BM107" s="223" t="s">
        <v>206</v>
      </c>
    </row>
    <row r="108" s="2" customFormat="1">
      <c r="A108" s="38"/>
      <c r="B108" s="39"/>
      <c r="C108" s="40"/>
      <c r="D108" s="225" t="s">
        <v>157</v>
      </c>
      <c r="E108" s="40"/>
      <c r="F108" s="226" t="s">
        <v>994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157</v>
      </c>
      <c r="AU108" s="17" t="s">
        <v>77</v>
      </c>
    </row>
    <row r="109" s="2" customFormat="1" ht="16.5" customHeight="1">
      <c r="A109" s="38"/>
      <c r="B109" s="39"/>
      <c r="C109" s="212" t="s">
        <v>187</v>
      </c>
      <c r="D109" s="212" t="s">
        <v>151</v>
      </c>
      <c r="E109" s="213" t="s">
        <v>995</v>
      </c>
      <c r="F109" s="214" t="s">
        <v>996</v>
      </c>
      <c r="G109" s="215" t="s">
        <v>484</v>
      </c>
      <c r="H109" s="216">
        <v>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45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91</v>
      </c>
      <c r="AT109" s="223" t="s">
        <v>151</v>
      </c>
      <c r="AU109" s="223" t="s">
        <v>77</v>
      </c>
      <c r="AY109" s="17" t="s">
        <v>148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91</v>
      </c>
      <c r="BM109" s="223" t="s">
        <v>220</v>
      </c>
    </row>
    <row r="110" s="2" customFormat="1">
      <c r="A110" s="38"/>
      <c r="B110" s="39"/>
      <c r="C110" s="40"/>
      <c r="D110" s="225" t="s">
        <v>157</v>
      </c>
      <c r="E110" s="40"/>
      <c r="F110" s="226" t="s">
        <v>996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157</v>
      </c>
      <c r="AU110" s="17" t="s">
        <v>77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997</v>
      </c>
      <c r="F111" s="199" t="s">
        <v>998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SUM(P112:P123)</f>
        <v>0</v>
      </c>
      <c r="Q111" s="204"/>
      <c r="R111" s="205">
        <f>SUM(R112:R123)</f>
        <v>0</v>
      </c>
      <c r="S111" s="204"/>
      <c r="T111" s="206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77</v>
      </c>
      <c r="AT111" s="208" t="s">
        <v>72</v>
      </c>
      <c r="AU111" s="208" t="s">
        <v>73</v>
      </c>
      <c r="AY111" s="207" t="s">
        <v>148</v>
      </c>
      <c r="BK111" s="209">
        <f>SUM(BK112:BK123)</f>
        <v>0</v>
      </c>
    </row>
    <row r="112" s="2" customFormat="1" ht="16.5" customHeight="1">
      <c r="A112" s="38"/>
      <c r="B112" s="39"/>
      <c r="C112" s="212" t="s">
        <v>191</v>
      </c>
      <c r="D112" s="212" t="s">
        <v>151</v>
      </c>
      <c r="E112" s="213" t="s">
        <v>999</v>
      </c>
      <c r="F112" s="214" t="s">
        <v>1000</v>
      </c>
      <c r="G112" s="215" t="s">
        <v>484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45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91</v>
      </c>
      <c r="AT112" s="223" t="s">
        <v>151</v>
      </c>
      <c r="AU112" s="223" t="s">
        <v>77</v>
      </c>
      <c r="AY112" s="17" t="s">
        <v>148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91</v>
      </c>
      <c r="BM112" s="223" t="s">
        <v>291</v>
      </c>
    </row>
    <row r="113" s="2" customFormat="1">
      <c r="A113" s="38"/>
      <c r="B113" s="39"/>
      <c r="C113" s="40"/>
      <c r="D113" s="225" t="s">
        <v>157</v>
      </c>
      <c r="E113" s="40"/>
      <c r="F113" s="226" t="s">
        <v>1000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157</v>
      </c>
      <c r="AU113" s="17" t="s">
        <v>77</v>
      </c>
    </row>
    <row r="114" s="2" customFormat="1" ht="16.5" customHeight="1">
      <c r="A114" s="38"/>
      <c r="B114" s="39"/>
      <c r="C114" s="212" t="s">
        <v>194</v>
      </c>
      <c r="D114" s="212" t="s">
        <v>151</v>
      </c>
      <c r="E114" s="213" t="s">
        <v>1001</v>
      </c>
      <c r="F114" s="214" t="s">
        <v>1002</v>
      </c>
      <c r="G114" s="215" t="s">
        <v>484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45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91</v>
      </c>
      <c r="AT114" s="223" t="s">
        <v>151</v>
      </c>
      <c r="AU114" s="223" t="s">
        <v>77</v>
      </c>
      <c r="AY114" s="17" t="s">
        <v>148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91</v>
      </c>
      <c r="BM114" s="223" t="s">
        <v>303</v>
      </c>
    </row>
    <row r="115" s="2" customFormat="1">
      <c r="A115" s="38"/>
      <c r="B115" s="39"/>
      <c r="C115" s="40"/>
      <c r="D115" s="225" t="s">
        <v>157</v>
      </c>
      <c r="E115" s="40"/>
      <c r="F115" s="226" t="s">
        <v>1002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157</v>
      </c>
      <c r="AU115" s="17" t="s">
        <v>77</v>
      </c>
    </row>
    <row r="116" s="2" customFormat="1" ht="16.5" customHeight="1">
      <c r="A116" s="38"/>
      <c r="B116" s="39"/>
      <c r="C116" s="212" t="s">
        <v>586</v>
      </c>
      <c r="D116" s="212" t="s">
        <v>151</v>
      </c>
      <c r="E116" s="213" t="s">
        <v>1003</v>
      </c>
      <c r="F116" s="214" t="s">
        <v>1004</v>
      </c>
      <c r="G116" s="215" t="s">
        <v>484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45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91</v>
      </c>
      <c r="AT116" s="223" t="s">
        <v>151</v>
      </c>
      <c r="AU116" s="223" t="s">
        <v>77</v>
      </c>
      <c r="AY116" s="17" t="s">
        <v>148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91</v>
      </c>
      <c r="BM116" s="223" t="s">
        <v>315</v>
      </c>
    </row>
    <row r="117" s="2" customFormat="1">
      <c r="A117" s="38"/>
      <c r="B117" s="39"/>
      <c r="C117" s="40"/>
      <c r="D117" s="225" t="s">
        <v>157</v>
      </c>
      <c r="E117" s="40"/>
      <c r="F117" s="226" t="s">
        <v>1004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157</v>
      </c>
      <c r="AU117" s="17" t="s">
        <v>77</v>
      </c>
    </row>
    <row r="118" s="2" customFormat="1" ht="16.5" customHeight="1">
      <c r="A118" s="38"/>
      <c r="B118" s="39"/>
      <c r="C118" s="212" t="s">
        <v>588</v>
      </c>
      <c r="D118" s="212" t="s">
        <v>151</v>
      </c>
      <c r="E118" s="213" t="s">
        <v>1005</v>
      </c>
      <c r="F118" s="214" t="s">
        <v>1006</v>
      </c>
      <c r="G118" s="215" t="s">
        <v>484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45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91</v>
      </c>
      <c r="AT118" s="223" t="s">
        <v>151</v>
      </c>
      <c r="AU118" s="223" t="s">
        <v>77</v>
      </c>
      <c r="AY118" s="17" t="s">
        <v>148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91</v>
      </c>
      <c r="BM118" s="223" t="s">
        <v>325</v>
      </c>
    </row>
    <row r="119" s="2" customFormat="1">
      <c r="A119" s="38"/>
      <c r="B119" s="39"/>
      <c r="C119" s="40"/>
      <c r="D119" s="225" t="s">
        <v>157</v>
      </c>
      <c r="E119" s="40"/>
      <c r="F119" s="226" t="s">
        <v>1006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157</v>
      </c>
      <c r="AU119" s="17" t="s">
        <v>77</v>
      </c>
    </row>
    <row r="120" s="2" customFormat="1" ht="16.5" customHeight="1">
      <c r="A120" s="38"/>
      <c r="B120" s="39"/>
      <c r="C120" s="212" t="s">
        <v>206</v>
      </c>
      <c r="D120" s="212" t="s">
        <v>151</v>
      </c>
      <c r="E120" s="213" t="s">
        <v>1007</v>
      </c>
      <c r="F120" s="214" t="s">
        <v>1008</v>
      </c>
      <c r="G120" s="215" t="s">
        <v>484</v>
      </c>
      <c r="H120" s="216">
        <v>6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45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91</v>
      </c>
      <c r="AT120" s="223" t="s">
        <v>151</v>
      </c>
      <c r="AU120" s="223" t="s">
        <v>77</v>
      </c>
      <c r="AY120" s="17" t="s">
        <v>148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91</v>
      </c>
      <c r="BM120" s="223" t="s">
        <v>337</v>
      </c>
    </row>
    <row r="121" s="2" customFormat="1">
      <c r="A121" s="38"/>
      <c r="B121" s="39"/>
      <c r="C121" s="40"/>
      <c r="D121" s="225" t="s">
        <v>157</v>
      </c>
      <c r="E121" s="40"/>
      <c r="F121" s="226" t="s">
        <v>1008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157</v>
      </c>
      <c r="AU121" s="17" t="s">
        <v>77</v>
      </c>
    </row>
    <row r="122" s="2" customFormat="1" ht="16.5" customHeight="1">
      <c r="A122" s="38"/>
      <c r="B122" s="39"/>
      <c r="C122" s="212" t="s">
        <v>212</v>
      </c>
      <c r="D122" s="212" t="s">
        <v>151</v>
      </c>
      <c r="E122" s="213" t="s">
        <v>1009</v>
      </c>
      <c r="F122" s="214" t="s">
        <v>1010</v>
      </c>
      <c r="G122" s="215" t="s">
        <v>484</v>
      </c>
      <c r="H122" s="216">
        <v>3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45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91</v>
      </c>
      <c r="AT122" s="223" t="s">
        <v>151</v>
      </c>
      <c r="AU122" s="223" t="s">
        <v>77</v>
      </c>
      <c r="AY122" s="17" t="s">
        <v>148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91</v>
      </c>
      <c r="BM122" s="223" t="s">
        <v>351</v>
      </c>
    </row>
    <row r="123" s="2" customFormat="1">
      <c r="A123" s="38"/>
      <c r="B123" s="39"/>
      <c r="C123" s="40"/>
      <c r="D123" s="225" t="s">
        <v>157</v>
      </c>
      <c r="E123" s="40"/>
      <c r="F123" s="226" t="s">
        <v>1010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157</v>
      </c>
      <c r="AU123" s="17" t="s">
        <v>77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1011</v>
      </c>
      <c r="F124" s="199" t="s">
        <v>1012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v>0</v>
      </c>
      <c r="Q124" s="204"/>
      <c r="R124" s="205">
        <v>0</v>
      </c>
      <c r="S124" s="204"/>
      <c r="T124" s="206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77</v>
      </c>
      <c r="AT124" s="208" t="s">
        <v>72</v>
      </c>
      <c r="AU124" s="208" t="s">
        <v>73</v>
      </c>
      <c r="AY124" s="207" t="s">
        <v>148</v>
      </c>
      <c r="BK124" s="209">
        <v>0</v>
      </c>
    </row>
    <row r="125" s="12" customFormat="1" ht="25.92" customHeight="1">
      <c r="A125" s="12"/>
      <c r="B125" s="196"/>
      <c r="C125" s="197"/>
      <c r="D125" s="198" t="s">
        <v>72</v>
      </c>
      <c r="E125" s="199" t="s">
        <v>979</v>
      </c>
      <c r="F125" s="199" t="s">
        <v>980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SUM(P126:P139)</f>
        <v>0</v>
      </c>
      <c r="Q125" s="204"/>
      <c r="R125" s="205">
        <f>SUM(R126:R139)</f>
        <v>0</v>
      </c>
      <c r="S125" s="204"/>
      <c r="T125" s="206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77</v>
      </c>
      <c r="AT125" s="208" t="s">
        <v>72</v>
      </c>
      <c r="AU125" s="208" t="s">
        <v>73</v>
      </c>
      <c r="AY125" s="207" t="s">
        <v>148</v>
      </c>
      <c r="BK125" s="209">
        <f>SUM(BK126:BK139)</f>
        <v>0</v>
      </c>
    </row>
    <row r="126" s="2" customFormat="1" ht="16.5" customHeight="1">
      <c r="A126" s="38"/>
      <c r="B126" s="39"/>
      <c r="C126" s="212" t="s">
        <v>220</v>
      </c>
      <c r="D126" s="212" t="s">
        <v>151</v>
      </c>
      <c r="E126" s="213" t="s">
        <v>1013</v>
      </c>
      <c r="F126" s="214" t="s">
        <v>1014</v>
      </c>
      <c r="G126" s="215" t="s">
        <v>716</v>
      </c>
      <c r="H126" s="216">
        <v>42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45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91</v>
      </c>
      <c r="AT126" s="223" t="s">
        <v>151</v>
      </c>
      <c r="AU126" s="223" t="s">
        <v>77</v>
      </c>
      <c r="AY126" s="17" t="s">
        <v>148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91</v>
      </c>
      <c r="BM126" s="223" t="s">
        <v>362</v>
      </c>
    </row>
    <row r="127" s="2" customFormat="1">
      <c r="A127" s="38"/>
      <c r="B127" s="39"/>
      <c r="C127" s="40"/>
      <c r="D127" s="225" t="s">
        <v>157</v>
      </c>
      <c r="E127" s="40"/>
      <c r="F127" s="226" t="s">
        <v>1014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157</v>
      </c>
      <c r="AU127" s="17" t="s">
        <v>77</v>
      </c>
    </row>
    <row r="128" s="2" customFormat="1" ht="16.5" customHeight="1">
      <c r="A128" s="38"/>
      <c r="B128" s="39"/>
      <c r="C128" s="212" t="s">
        <v>8</v>
      </c>
      <c r="D128" s="212" t="s">
        <v>151</v>
      </c>
      <c r="E128" s="213" t="s">
        <v>1015</v>
      </c>
      <c r="F128" s="214" t="s">
        <v>1016</v>
      </c>
      <c r="G128" s="215" t="s">
        <v>716</v>
      </c>
      <c r="H128" s="216">
        <v>4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45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91</v>
      </c>
      <c r="AT128" s="223" t="s">
        <v>151</v>
      </c>
      <c r="AU128" s="223" t="s">
        <v>77</v>
      </c>
      <c r="AY128" s="17" t="s">
        <v>148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91</v>
      </c>
      <c r="BM128" s="223" t="s">
        <v>641</v>
      </c>
    </row>
    <row r="129" s="2" customFormat="1">
      <c r="A129" s="38"/>
      <c r="B129" s="39"/>
      <c r="C129" s="40"/>
      <c r="D129" s="225" t="s">
        <v>157</v>
      </c>
      <c r="E129" s="40"/>
      <c r="F129" s="226" t="s">
        <v>1016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157</v>
      </c>
      <c r="AU129" s="17" t="s">
        <v>77</v>
      </c>
    </row>
    <row r="130" s="2" customFormat="1" ht="16.5" customHeight="1">
      <c r="A130" s="38"/>
      <c r="B130" s="39"/>
      <c r="C130" s="212" t="s">
        <v>235</v>
      </c>
      <c r="D130" s="212" t="s">
        <v>151</v>
      </c>
      <c r="E130" s="213" t="s">
        <v>1017</v>
      </c>
      <c r="F130" s="214" t="s">
        <v>1018</v>
      </c>
      <c r="G130" s="215" t="s">
        <v>716</v>
      </c>
      <c r="H130" s="216">
        <v>42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45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91</v>
      </c>
      <c r="AT130" s="223" t="s">
        <v>151</v>
      </c>
      <c r="AU130" s="223" t="s">
        <v>77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91</v>
      </c>
      <c r="BM130" s="223" t="s">
        <v>375</v>
      </c>
    </row>
    <row r="131" s="2" customFormat="1">
      <c r="A131" s="38"/>
      <c r="B131" s="39"/>
      <c r="C131" s="40"/>
      <c r="D131" s="225" t="s">
        <v>157</v>
      </c>
      <c r="E131" s="40"/>
      <c r="F131" s="226" t="s">
        <v>1018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77</v>
      </c>
    </row>
    <row r="132" s="2" customFormat="1" ht="16.5" customHeight="1">
      <c r="A132" s="38"/>
      <c r="B132" s="39"/>
      <c r="C132" s="212" t="s">
        <v>241</v>
      </c>
      <c r="D132" s="212" t="s">
        <v>151</v>
      </c>
      <c r="E132" s="213" t="s">
        <v>1019</v>
      </c>
      <c r="F132" s="214" t="s">
        <v>1020</v>
      </c>
      <c r="G132" s="215" t="s">
        <v>716</v>
      </c>
      <c r="H132" s="216">
        <v>20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45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91</v>
      </c>
      <c r="AT132" s="223" t="s">
        <v>151</v>
      </c>
      <c r="AU132" s="223" t="s">
        <v>77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91</v>
      </c>
      <c r="BM132" s="223" t="s">
        <v>389</v>
      </c>
    </row>
    <row r="133" s="2" customFormat="1">
      <c r="A133" s="38"/>
      <c r="B133" s="39"/>
      <c r="C133" s="40"/>
      <c r="D133" s="225" t="s">
        <v>157</v>
      </c>
      <c r="E133" s="40"/>
      <c r="F133" s="226" t="s">
        <v>1020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157</v>
      </c>
      <c r="AU133" s="17" t="s">
        <v>77</v>
      </c>
    </row>
    <row r="134" s="2" customFormat="1" ht="16.5" customHeight="1">
      <c r="A134" s="38"/>
      <c r="B134" s="39"/>
      <c r="C134" s="212" t="s">
        <v>247</v>
      </c>
      <c r="D134" s="212" t="s">
        <v>151</v>
      </c>
      <c r="E134" s="213" t="s">
        <v>1021</v>
      </c>
      <c r="F134" s="214" t="s">
        <v>1022</v>
      </c>
      <c r="G134" s="215" t="s">
        <v>484</v>
      </c>
      <c r="H134" s="216">
        <v>5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45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91</v>
      </c>
      <c r="AT134" s="223" t="s">
        <v>151</v>
      </c>
      <c r="AU134" s="223" t="s">
        <v>77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91</v>
      </c>
      <c r="BM134" s="223" t="s">
        <v>401</v>
      </c>
    </row>
    <row r="135" s="2" customFormat="1">
      <c r="A135" s="38"/>
      <c r="B135" s="39"/>
      <c r="C135" s="40"/>
      <c r="D135" s="225" t="s">
        <v>157</v>
      </c>
      <c r="E135" s="40"/>
      <c r="F135" s="226" t="s">
        <v>1022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157</v>
      </c>
      <c r="AU135" s="17" t="s">
        <v>77</v>
      </c>
    </row>
    <row r="136" s="2" customFormat="1" ht="16.5" customHeight="1">
      <c r="A136" s="38"/>
      <c r="B136" s="39"/>
      <c r="C136" s="212" t="s">
        <v>253</v>
      </c>
      <c r="D136" s="212" t="s">
        <v>151</v>
      </c>
      <c r="E136" s="213" t="s">
        <v>1023</v>
      </c>
      <c r="F136" s="214" t="s">
        <v>1024</v>
      </c>
      <c r="G136" s="215" t="s">
        <v>484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45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91</v>
      </c>
      <c r="AT136" s="223" t="s">
        <v>151</v>
      </c>
      <c r="AU136" s="223" t="s">
        <v>77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91</v>
      </c>
      <c r="BM136" s="223" t="s">
        <v>415</v>
      </c>
    </row>
    <row r="137" s="2" customFormat="1">
      <c r="A137" s="38"/>
      <c r="B137" s="39"/>
      <c r="C137" s="40"/>
      <c r="D137" s="225" t="s">
        <v>157</v>
      </c>
      <c r="E137" s="40"/>
      <c r="F137" s="226" t="s">
        <v>1024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77</v>
      </c>
    </row>
    <row r="138" s="2" customFormat="1" ht="16.5" customHeight="1">
      <c r="A138" s="38"/>
      <c r="B138" s="39"/>
      <c r="C138" s="212" t="s">
        <v>259</v>
      </c>
      <c r="D138" s="212" t="s">
        <v>151</v>
      </c>
      <c r="E138" s="213" t="s">
        <v>1025</v>
      </c>
      <c r="F138" s="214" t="s">
        <v>1026</v>
      </c>
      <c r="G138" s="215" t="s">
        <v>484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45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91</v>
      </c>
      <c r="AT138" s="223" t="s">
        <v>151</v>
      </c>
      <c r="AU138" s="223" t="s">
        <v>77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91</v>
      </c>
      <c r="BM138" s="223" t="s">
        <v>424</v>
      </c>
    </row>
    <row r="139" s="2" customFormat="1">
      <c r="A139" s="38"/>
      <c r="B139" s="39"/>
      <c r="C139" s="40"/>
      <c r="D139" s="225" t="s">
        <v>157</v>
      </c>
      <c r="E139" s="40"/>
      <c r="F139" s="226" t="s">
        <v>1026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157</v>
      </c>
      <c r="AU139" s="17" t="s">
        <v>77</v>
      </c>
    </row>
    <row r="140" s="12" customFormat="1" ht="25.92" customHeight="1">
      <c r="A140" s="12"/>
      <c r="B140" s="196"/>
      <c r="C140" s="197"/>
      <c r="D140" s="198" t="s">
        <v>72</v>
      </c>
      <c r="E140" s="199" t="s">
        <v>997</v>
      </c>
      <c r="F140" s="199" t="s">
        <v>998</v>
      </c>
      <c r="G140" s="197"/>
      <c r="H140" s="197"/>
      <c r="I140" s="200"/>
      <c r="J140" s="201">
        <f>BK140</f>
        <v>0</v>
      </c>
      <c r="K140" s="197"/>
      <c r="L140" s="202"/>
      <c r="M140" s="203"/>
      <c r="N140" s="204"/>
      <c r="O140" s="204"/>
      <c r="P140" s="205">
        <f>SUM(P141:P146)</f>
        <v>0</v>
      </c>
      <c r="Q140" s="204"/>
      <c r="R140" s="205">
        <f>SUM(R141:R146)</f>
        <v>0</v>
      </c>
      <c r="S140" s="204"/>
      <c r="T140" s="206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77</v>
      </c>
      <c r="AT140" s="208" t="s">
        <v>72</v>
      </c>
      <c r="AU140" s="208" t="s">
        <v>73</v>
      </c>
      <c r="AY140" s="207" t="s">
        <v>148</v>
      </c>
      <c r="BK140" s="209">
        <f>SUM(BK141:BK146)</f>
        <v>0</v>
      </c>
    </row>
    <row r="141" s="2" customFormat="1" ht="16.5" customHeight="1">
      <c r="A141" s="38"/>
      <c r="B141" s="39"/>
      <c r="C141" s="212" t="s">
        <v>7</v>
      </c>
      <c r="D141" s="212" t="s">
        <v>151</v>
      </c>
      <c r="E141" s="213" t="s">
        <v>1027</v>
      </c>
      <c r="F141" s="214" t="s">
        <v>1028</v>
      </c>
      <c r="G141" s="215" t="s">
        <v>484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45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91</v>
      </c>
      <c r="AT141" s="223" t="s">
        <v>151</v>
      </c>
      <c r="AU141" s="223" t="s">
        <v>77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91</v>
      </c>
      <c r="BM141" s="223" t="s">
        <v>487</v>
      </c>
    </row>
    <row r="142" s="2" customFormat="1">
      <c r="A142" s="38"/>
      <c r="B142" s="39"/>
      <c r="C142" s="40"/>
      <c r="D142" s="225" t="s">
        <v>157</v>
      </c>
      <c r="E142" s="40"/>
      <c r="F142" s="226" t="s">
        <v>1028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77</v>
      </c>
    </row>
    <row r="143" s="2" customFormat="1" ht="16.5" customHeight="1">
      <c r="A143" s="38"/>
      <c r="B143" s="39"/>
      <c r="C143" s="212" t="s">
        <v>276</v>
      </c>
      <c r="D143" s="212" t="s">
        <v>151</v>
      </c>
      <c r="E143" s="213" t="s">
        <v>1029</v>
      </c>
      <c r="F143" s="214" t="s">
        <v>1030</v>
      </c>
      <c r="G143" s="215" t="s">
        <v>484</v>
      </c>
      <c r="H143" s="216">
        <v>4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45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91</v>
      </c>
      <c r="AT143" s="223" t="s">
        <v>151</v>
      </c>
      <c r="AU143" s="223" t="s">
        <v>77</v>
      </c>
      <c r="AY143" s="17" t="s">
        <v>148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91</v>
      </c>
      <c r="BM143" s="223" t="s">
        <v>500</v>
      </c>
    </row>
    <row r="144" s="2" customFormat="1">
      <c r="A144" s="38"/>
      <c r="B144" s="39"/>
      <c r="C144" s="40"/>
      <c r="D144" s="225" t="s">
        <v>157</v>
      </c>
      <c r="E144" s="40"/>
      <c r="F144" s="226" t="s">
        <v>1030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157</v>
      </c>
      <c r="AU144" s="17" t="s">
        <v>77</v>
      </c>
    </row>
    <row r="145" s="2" customFormat="1" ht="16.5" customHeight="1">
      <c r="A145" s="38"/>
      <c r="B145" s="39"/>
      <c r="C145" s="212" t="s">
        <v>284</v>
      </c>
      <c r="D145" s="212" t="s">
        <v>151</v>
      </c>
      <c r="E145" s="213" t="s">
        <v>1031</v>
      </c>
      <c r="F145" s="214" t="s">
        <v>1032</v>
      </c>
      <c r="G145" s="215" t="s">
        <v>484</v>
      </c>
      <c r="H145" s="216">
        <v>9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45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91</v>
      </c>
      <c r="AT145" s="223" t="s">
        <v>151</v>
      </c>
      <c r="AU145" s="223" t="s">
        <v>77</v>
      </c>
      <c r="AY145" s="17" t="s">
        <v>148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91</v>
      </c>
      <c r="BM145" s="223" t="s">
        <v>512</v>
      </c>
    </row>
    <row r="146" s="2" customFormat="1">
      <c r="A146" s="38"/>
      <c r="B146" s="39"/>
      <c r="C146" s="40"/>
      <c r="D146" s="225" t="s">
        <v>157</v>
      </c>
      <c r="E146" s="40"/>
      <c r="F146" s="226" t="s">
        <v>1032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77</v>
      </c>
    </row>
    <row r="147" s="12" customFormat="1" ht="25.92" customHeight="1">
      <c r="A147" s="12"/>
      <c r="B147" s="196"/>
      <c r="C147" s="197"/>
      <c r="D147" s="198" t="s">
        <v>72</v>
      </c>
      <c r="E147" s="199" t="s">
        <v>1033</v>
      </c>
      <c r="F147" s="199" t="s">
        <v>1034</v>
      </c>
      <c r="G147" s="197"/>
      <c r="H147" s="197"/>
      <c r="I147" s="200"/>
      <c r="J147" s="201">
        <f>BK147</f>
        <v>0</v>
      </c>
      <c r="K147" s="197"/>
      <c r="L147" s="202"/>
      <c r="M147" s="203"/>
      <c r="N147" s="204"/>
      <c r="O147" s="204"/>
      <c r="P147" s="205">
        <f>SUM(P148:P149)</f>
        <v>0</v>
      </c>
      <c r="Q147" s="204"/>
      <c r="R147" s="205">
        <f>SUM(R148:R149)</f>
        <v>0</v>
      </c>
      <c r="S147" s="204"/>
      <c r="T147" s="206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77</v>
      </c>
      <c r="AT147" s="208" t="s">
        <v>72</v>
      </c>
      <c r="AU147" s="208" t="s">
        <v>73</v>
      </c>
      <c r="AY147" s="207" t="s">
        <v>148</v>
      </c>
      <c r="BK147" s="209">
        <f>SUM(BK148:BK149)</f>
        <v>0</v>
      </c>
    </row>
    <row r="148" s="2" customFormat="1" ht="16.5" customHeight="1">
      <c r="A148" s="38"/>
      <c r="B148" s="39"/>
      <c r="C148" s="212" t="s">
        <v>291</v>
      </c>
      <c r="D148" s="212" t="s">
        <v>151</v>
      </c>
      <c r="E148" s="213" t="s">
        <v>1035</v>
      </c>
      <c r="F148" s="214" t="s">
        <v>1036</v>
      </c>
      <c r="G148" s="215" t="s">
        <v>1037</v>
      </c>
      <c r="H148" s="216">
        <v>2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45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91</v>
      </c>
      <c r="AT148" s="223" t="s">
        <v>151</v>
      </c>
      <c r="AU148" s="223" t="s">
        <v>77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91</v>
      </c>
      <c r="BM148" s="223" t="s">
        <v>526</v>
      </c>
    </row>
    <row r="149" s="2" customFormat="1">
      <c r="A149" s="38"/>
      <c r="B149" s="39"/>
      <c r="C149" s="40"/>
      <c r="D149" s="225" t="s">
        <v>157</v>
      </c>
      <c r="E149" s="40"/>
      <c r="F149" s="226" t="s">
        <v>1036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77</v>
      </c>
    </row>
    <row r="150" s="12" customFormat="1" ht="25.92" customHeight="1">
      <c r="A150" s="12"/>
      <c r="B150" s="196"/>
      <c r="C150" s="197"/>
      <c r="D150" s="198" t="s">
        <v>72</v>
      </c>
      <c r="E150" s="199" t="s">
        <v>1038</v>
      </c>
      <c r="F150" s="199" t="s">
        <v>1039</v>
      </c>
      <c r="G150" s="197"/>
      <c r="H150" s="197"/>
      <c r="I150" s="200"/>
      <c r="J150" s="201">
        <f>BK150</f>
        <v>0</v>
      </c>
      <c r="K150" s="197"/>
      <c r="L150" s="202"/>
      <c r="M150" s="203"/>
      <c r="N150" s="204"/>
      <c r="O150" s="204"/>
      <c r="P150" s="205">
        <f>SUM(P151:P154)</f>
        <v>0</v>
      </c>
      <c r="Q150" s="204"/>
      <c r="R150" s="205">
        <f>SUM(R151:R154)</f>
        <v>0</v>
      </c>
      <c r="S150" s="204"/>
      <c r="T150" s="206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77</v>
      </c>
      <c r="AT150" s="208" t="s">
        <v>72</v>
      </c>
      <c r="AU150" s="208" t="s">
        <v>73</v>
      </c>
      <c r="AY150" s="207" t="s">
        <v>148</v>
      </c>
      <c r="BK150" s="209">
        <f>SUM(BK151:BK154)</f>
        <v>0</v>
      </c>
    </row>
    <row r="151" s="2" customFormat="1" ht="16.5" customHeight="1">
      <c r="A151" s="38"/>
      <c r="B151" s="39"/>
      <c r="C151" s="212" t="s">
        <v>297</v>
      </c>
      <c r="D151" s="212" t="s">
        <v>151</v>
      </c>
      <c r="E151" s="213" t="s">
        <v>1040</v>
      </c>
      <c r="F151" s="214" t="s">
        <v>1041</v>
      </c>
      <c r="G151" s="215" t="s">
        <v>1037</v>
      </c>
      <c r="H151" s="216">
        <v>2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45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91</v>
      </c>
      <c r="AT151" s="223" t="s">
        <v>151</v>
      </c>
      <c r="AU151" s="223" t="s">
        <v>77</v>
      </c>
      <c r="AY151" s="17" t="s">
        <v>148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91</v>
      </c>
      <c r="BM151" s="223" t="s">
        <v>543</v>
      </c>
    </row>
    <row r="152" s="2" customFormat="1">
      <c r="A152" s="38"/>
      <c r="B152" s="39"/>
      <c r="C152" s="40"/>
      <c r="D152" s="225" t="s">
        <v>157</v>
      </c>
      <c r="E152" s="40"/>
      <c r="F152" s="226" t="s">
        <v>1041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157</v>
      </c>
      <c r="AU152" s="17" t="s">
        <v>77</v>
      </c>
    </row>
    <row r="153" s="2" customFormat="1" ht="16.5" customHeight="1">
      <c r="A153" s="38"/>
      <c r="B153" s="39"/>
      <c r="C153" s="212" t="s">
        <v>303</v>
      </c>
      <c r="D153" s="212" t="s">
        <v>151</v>
      </c>
      <c r="E153" s="213" t="s">
        <v>1042</v>
      </c>
      <c r="F153" s="214" t="s">
        <v>1043</v>
      </c>
      <c r="G153" s="215" t="s">
        <v>1037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45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91</v>
      </c>
      <c r="AT153" s="223" t="s">
        <v>151</v>
      </c>
      <c r="AU153" s="223" t="s">
        <v>77</v>
      </c>
      <c r="AY153" s="17" t="s">
        <v>148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91</v>
      </c>
      <c r="BM153" s="223" t="s">
        <v>736</v>
      </c>
    </row>
    <row r="154" s="2" customFormat="1">
      <c r="A154" s="38"/>
      <c r="B154" s="39"/>
      <c r="C154" s="40"/>
      <c r="D154" s="225" t="s">
        <v>157</v>
      </c>
      <c r="E154" s="40"/>
      <c r="F154" s="226" t="s">
        <v>1043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77</v>
      </c>
    </row>
    <row r="155" s="12" customFormat="1" ht="25.92" customHeight="1">
      <c r="A155" s="12"/>
      <c r="B155" s="196"/>
      <c r="C155" s="197"/>
      <c r="D155" s="198" t="s">
        <v>72</v>
      </c>
      <c r="E155" s="199" t="s">
        <v>539</v>
      </c>
      <c r="F155" s="199" t="s">
        <v>540</v>
      </c>
      <c r="G155" s="197"/>
      <c r="H155" s="197"/>
      <c r="I155" s="200"/>
      <c r="J155" s="201">
        <f>BK155</f>
        <v>0</v>
      </c>
      <c r="K155" s="197"/>
      <c r="L155" s="202"/>
      <c r="M155" s="203"/>
      <c r="N155" s="204"/>
      <c r="O155" s="204"/>
      <c r="P155" s="205">
        <f>SUM(P156:P167)</f>
        <v>0</v>
      </c>
      <c r="Q155" s="204"/>
      <c r="R155" s="205">
        <f>SUM(R156:R167)</f>
        <v>0</v>
      </c>
      <c r="S155" s="204"/>
      <c r="T155" s="206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174</v>
      </c>
      <c r="AT155" s="208" t="s">
        <v>72</v>
      </c>
      <c r="AU155" s="208" t="s">
        <v>73</v>
      </c>
      <c r="AY155" s="207" t="s">
        <v>148</v>
      </c>
      <c r="BK155" s="209">
        <f>SUM(BK156:BK167)</f>
        <v>0</v>
      </c>
    </row>
    <row r="156" s="2" customFormat="1" ht="16.5" customHeight="1">
      <c r="A156" s="38"/>
      <c r="B156" s="39"/>
      <c r="C156" s="212" t="s">
        <v>309</v>
      </c>
      <c r="D156" s="212" t="s">
        <v>151</v>
      </c>
      <c r="E156" s="213" t="s">
        <v>1044</v>
      </c>
      <c r="F156" s="214" t="s">
        <v>1045</v>
      </c>
      <c r="G156" s="215" t="s">
        <v>1046</v>
      </c>
      <c r="H156" s="268"/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45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547</v>
      </c>
      <c r="AT156" s="223" t="s">
        <v>151</v>
      </c>
      <c r="AU156" s="223" t="s">
        <v>77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547</v>
      </c>
      <c r="BM156" s="223" t="s">
        <v>1047</v>
      </c>
    </row>
    <row r="157" s="2" customFormat="1">
      <c r="A157" s="38"/>
      <c r="B157" s="39"/>
      <c r="C157" s="40"/>
      <c r="D157" s="225" t="s">
        <v>157</v>
      </c>
      <c r="E157" s="40"/>
      <c r="F157" s="226" t="s">
        <v>1048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157</v>
      </c>
      <c r="AU157" s="17" t="s">
        <v>77</v>
      </c>
    </row>
    <row r="158" s="2" customFormat="1" ht="16.5" customHeight="1">
      <c r="A158" s="38"/>
      <c r="B158" s="39"/>
      <c r="C158" s="212" t="s">
        <v>315</v>
      </c>
      <c r="D158" s="212" t="s">
        <v>151</v>
      </c>
      <c r="E158" s="213" t="s">
        <v>1049</v>
      </c>
      <c r="F158" s="214" t="s">
        <v>1050</v>
      </c>
      <c r="G158" s="215" t="s">
        <v>1046</v>
      </c>
      <c r="H158" s="268"/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45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547</v>
      </c>
      <c r="AT158" s="223" t="s">
        <v>151</v>
      </c>
      <c r="AU158" s="223" t="s">
        <v>77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547</v>
      </c>
      <c r="BM158" s="223" t="s">
        <v>1051</v>
      </c>
    </row>
    <row r="159" s="2" customFormat="1">
      <c r="A159" s="38"/>
      <c r="B159" s="39"/>
      <c r="C159" s="40"/>
      <c r="D159" s="225" t="s">
        <v>157</v>
      </c>
      <c r="E159" s="40"/>
      <c r="F159" s="226" t="s">
        <v>1048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157</v>
      </c>
      <c r="AU159" s="17" t="s">
        <v>77</v>
      </c>
    </row>
    <row r="160" s="2" customFormat="1" ht="16.5" customHeight="1">
      <c r="A160" s="38"/>
      <c r="B160" s="39"/>
      <c r="C160" s="212" t="s">
        <v>319</v>
      </c>
      <c r="D160" s="212" t="s">
        <v>151</v>
      </c>
      <c r="E160" s="213" t="s">
        <v>1052</v>
      </c>
      <c r="F160" s="214" t="s">
        <v>1053</v>
      </c>
      <c r="G160" s="215" t="s">
        <v>1046</v>
      </c>
      <c r="H160" s="268"/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45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547</v>
      </c>
      <c r="AT160" s="223" t="s">
        <v>151</v>
      </c>
      <c r="AU160" s="223" t="s">
        <v>77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547</v>
      </c>
      <c r="BM160" s="223" t="s">
        <v>1054</v>
      </c>
    </row>
    <row r="161" s="2" customFormat="1">
      <c r="A161" s="38"/>
      <c r="B161" s="39"/>
      <c r="C161" s="40"/>
      <c r="D161" s="225" t="s">
        <v>157</v>
      </c>
      <c r="E161" s="40"/>
      <c r="F161" s="226" t="s">
        <v>1048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157</v>
      </c>
      <c r="AU161" s="17" t="s">
        <v>77</v>
      </c>
    </row>
    <row r="162" s="2" customFormat="1" ht="16.5" customHeight="1">
      <c r="A162" s="38"/>
      <c r="B162" s="39"/>
      <c r="C162" s="212" t="s">
        <v>325</v>
      </c>
      <c r="D162" s="212" t="s">
        <v>151</v>
      </c>
      <c r="E162" s="213" t="s">
        <v>1055</v>
      </c>
      <c r="F162" s="214" t="s">
        <v>1056</v>
      </c>
      <c r="G162" s="215" t="s">
        <v>1046</v>
      </c>
      <c r="H162" s="268"/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45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547</v>
      </c>
      <c r="AT162" s="223" t="s">
        <v>151</v>
      </c>
      <c r="AU162" s="223" t="s">
        <v>77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547</v>
      </c>
      <c r="BM162" s="223" t="s">
        <v>1057</v>
      </c>
    </row>
    <row r="163" s="2" customFormat="1">
      <c r="A163" s="38"/>
      <c r="B163" s="39"/>
      <c r="C163" s="40"/>
      <c r="D163" s="225" t="s">
        <v>157</v>
      </c>
      <c r="E163" s="40"/>
      <c r="F163" s="226" t="s">
        <v>1048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77</v>
      </c>
    </row>
    <row r="164" s="2" customFormat="1" ht="16.5" customHeight="1">
      <c r="A164" s="38"/>
      <c r="B164" s="39"/>
      <c r="C164" s="212" t="s">
        <v>331</v>
      </c>
      <c r="D164" s="212" t="s">
        <v>151</v>
      </c>
      <c r="E164" s="213" t="s">
        <v>1058</v>
      </c>
      <c r="F164" s="214" t="s">
        <v>1059</v>
      </c>
      <c r="G164" s="215" t="s">
        <v>1046</v>
      </c>
      <c r="H164" s="268"/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45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547</v>
      </c>
      <c r="AT164" s="223" t="s">
        <v>151</v>
      </c>
      <c r="AU164" s="223" t="s">
        <v>77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547</v>
      </c>
      <c r="BM164" s="223" t="s">
        <v>1060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1048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77</v>
      </c>
    </row>
    <row r="166" s="2" customFormat="1" ht="16.5" customHeight="1">
      <c r="A166" s="38"/>
      <c r="B166" s="39"/>
      <c r="C166" s="212" t="s">
        <v>337</v>
      </c>
      <c r="D166" s="212" t="s">
        <v>151</v>
      </c>
      <c r="E166" s="213" t="s">
        <v>1061</v>
      </c>
      <c r="F166" s="214" t="s">
        <v>1062</v>
      </c>
      <c r="G166" s="215" t="s">
        <v>1046</v>
      </c>
      <c r="H166" s="268"/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45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547</v>
      </c>
      <c r="AT166" s="223" t="s">
        <v>151</v>
      </c>
      <c r="AU166" s="223" t="s">
        <v>77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547</v>
      </c>
      <c r="BM166" s="223" t="s">
        <v>1063</v>
      </c>
    </row>
    <row r="167" s="2" customFormat="1">
      <c r="A167" s="38"/>
      <c r="B167" s="39"/>
      <c r="C167" s="40"/>
      <c r="D167" s="225" t="s">
        <v>157</v>
      </c>
      <c r="E167" s="40"/>
      <c r="F167" s="226" t="s">
        <v>1048</v>
      </c>
      <c r="G167" s="40"/>
      <c r="H167" s="40"/>
      <c r="I167" s="227"/>
      <c r="J167" s="40"/>
      <c r="K167" s="40"/>
      <c r="L167" s="44"/>
      <c r="M167" s="264"/>
      <c r="N167" s="265"/>
      <c r="O167" s="266"/>
      <c r="P167" s="266"/>
      <c r="Q167" s="266"/>
      <c r="R167" s="266"/>
      <c r="S167" s="266"/>
      <c r="T167" s="267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157</v>
      </c>
      <c r="AU167" s="17" t="s">
        <v>77</v>
      </c>
    </row>
    <row r="168" s="2" customFormat="1" ht="6.96" customHeight="1">
      <c r="A168" s="3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HFIcErUGs1u8zTWCLQ0Gxp5wHGLQCJ9b6pVzBWYGgC6OfC9c42M4833a59By8bLxR0jyIj9m7Wwg3BDQVqZOLw==" hashValue="FnXoxMk2//qqPqoV66GycOMxHLTX008ALk9Jql0K2OibCJ6mvMC6JTU9S24OFHRfv4OvIzLUPJ/iCPVV/K7oOg==" algorithmName="SHA-512" password="CC35"/>
  <autoFilter ref="C93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77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969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1064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ROUND((SUM(BE94:BE225)),  2)</f>
        <v>0</v>
      </c>
      <c r="G35" s="38"/>
      <c r="H35" s="38"/>
      <c r="I35" s="157">
        <v>0.20999999999999999</v>
      </c>
      <c r="J35" s="156">
        <f>ROUND(((SUM(BE94:BE225))*I35),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ROUND((SUM(BF94:BF225)),  2)</f>
        <v>0</v>
      </c>
      <c r="G36" s="38"/>
      <c r="H36" s="38"/>
      <c r="I36" s="157">
        <v>0.14999999999999999</v>
      </c>
      <c r="J36" s="156">
        <f>ROUND(((SUM(BF94:BF225))*I36),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ROUND((SUM(BG94:BG225)),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ROUND((SUM(BH94:BH225)),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ROUND((SUM(BI94:BI225)),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2 - 1NP-položky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971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972</v>
      </c>
      <c r="E65" s="177"/>
      <c r="F65" s="177"/>
      <c r="G65" s="177"/>
      <c r="H65" s="177"/>
      <c r="I65" s="177"/>
      <c r="J65" s="178">
        <f>J96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973</v>
      </c>
      <c r="E66" s="177"/>
      <c r="F66" s="177"/>
      <c r="G66" s="177"/>
      <c r="H66" s="177"/>
      <c r="I66" s="177"/>
      <c r="J66" s="178">
        <f>J143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974</v>
      </c>
      <c r="E67" s="177"/>
      <c r="F67" s="177"/>
      <c r="G67" s="177"/>
      <c r="H67" s="177"/>
      <c r="I67" s="177"/>
      <c r="J67" s="178">
        <f>J158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972</v>
      </c>
      <c r="E68" s="177"/>
      <c r="F68" s="177"/>
      <c r="G68" s="177"/>
      <c r="H68" s="177"/>
      <c r="I68" s="177"/>
      <c r="J68" s="178">
        <f>J159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973</v>
      </c>
      <c r="E69" s="177"/>
      <c r="F69" s="177"/>
      <c r="G69" s="177"/>
      <c r="H69" s="177"/>
      <c r="I69" s="177"/>
      <c r="J69" s="178">
        <f>J198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975</v>
      </c>
      <c r="E70" s="177"/>
      <c r="F70" s="177"/>
      <c r="G70" s="177"/>
      <c r="H70" s="177"/>
      <c r="I70" s="177"/>
      <c r="J70" s="178">
        <f>J207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976</v>
      </c>
      <c r="E71" s="177"/>
      <c r="F71" s="177"/>
      <c r="G71" s="177"/>
      <c r="H71" s="177"/>
      <c r="I71" s="177"/>
      <c r="J71" s="178">
        <f>J210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130</v>
      </c>
      <c r="E72" s="177"/>
      <c r="F72" s="177"/>
      <c r="G72" s="177"/>
      <c r="H72" s="177"/>
      <c r="I72" s="177"/>
      <c r="J72" s="178">
        <f>J215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Čtyřlístek- udržovací práce DL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105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969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2 - 1NP-položky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>Ostrava</v>
      </c>
      <c r="G88" s="40"/>
      <c r="H88" s="40"/>
      <c r="I88" s="32" t="s">
        <v>23</v>
      </c>
      <c r="J88" s="72" t="str">
        <f>IF(J14="","",J14)</f>
        <v>19. 11. 2021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>Čtyřlístek</v>
      </c>
      <c r="G90" s="40"/>
      <c r="H90" s="40"/>
      <c r="I90" s="32" t="s">
        <v>33</v>
      </c>
      <c r="J90" s="36" t="str">
        <f>E23</f>
        <v xml:space="preserve"> 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IF(E20="","",E20)</f>
        <v>Vyplň údaj</v>
      </c>
      <c r="G91" s="40"/>
      <c r="H91" s="40"/>
      <c r="I91" s="32" t="s">
        <v>36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134</v>
      </c>
      <c r="D93" s="188" t="s">
        <v>58</v>
      </c>
      <c r="E93" s="188" t="s">
        <v>54</v>
      </c>
      <c r="F93" s="188" t="s">
        <v>55</v>
      </c>
      <c r="G93" s="188" t="s">
        <v>135</v>
      </c>
      <c r="H93" s="188" t="s">
        <v>136</v>
      </c>
      <c r="I93" s="188" t="s">
        <v>137</v>
      </c>
      <c r="J93" s="188" t="s">
        <v>111</v>
      </c>
      <c r="K93" s="189" t="s">
        <v>138</v>
      </c>
      <c r="L93" s="190"/>
      <c r="M93" s="92" t="s">
        <v>19</v>
      </c>
      <c r="N93" s="93" t="s">
        <v>43</v>
      </c>
      <c r="O93" s="93" t="s">
        <v>139</v>
      </c>
      <c r="P93" s="93" t="s">
        <v>140</v>
      </c>
      <c r="Q93" s="93" t="s">
        <v>141</v>
      </c>
      <c r="R93" s="93" t="s">
        <v>142</v>
      </c>
      <c r="S93" s="93" t="s">
        <v>143</v>
      </c>
      <c r="T93" s="94" t="s">
        <v>144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145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P95+P96+P143+P158+P159+P198+P207+P210+P215</f>
        <v>0</v>
      </c>
      <c r="Q94" s="96"/>
      <c r="R94" s="193">
        <f>R95+R96+R143+R158+R159+R198+R207+R210+R215</f>
        <v>0</v>
      </c>
      <c r="S94" s="96"/>
      <c r="T94" s="194">
        <f>T95+T96+T143+T158+T159+T198+T207+T210+T215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112</v>
      </c>
      <c r="BK94" s="195">
        <f>BK95+BK96+BK143+BK158+BK159+BK198+BK207+BK210+BK215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977</v>
      </c>
      <c r="F95" s="199" t="s">
        <v>978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v>0</v>
      </c>
      <c r="Q95" s="204"/>
      <c r="R95" s="205">
        <v>0</v>
      </c>
      <c r="S95" s="204"/>
      <c r="T95" s="206"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77</v>
      </c>
      <c r="AT95" s="208" t="s">
        <v>72</v>
      </c>
      <c r="AU95" s="208" t="s">
        <v>73</v>
      </c>
      <c r="AY95" s="207" t="s">
        <v>148</v>
      </c>
      <c r="BK95" s="209"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979</v>
      </c>
      <c r="F96" s="199" t="s">
        <v>980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SUM(P97:P142)</f>
        <v>0</v>
      </c>
      <c r="Q96" s="204"/>
      <c r="R96" s="205">
        <f>SUM(R97:R142)</f>
        <v>0</v>
      </c>
      <c r="S96" s="204"/>
      <c r="T96" s="206">
        <f>SUM(T97:T142)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77</v>
      </c>
      <c r="AT96" s="208" t="s">
        <v>72</v>
      </c>
      <c r="AU96" s="208" t="s">
        <v>73</v>
      </c>
      <c r="AY96" s="207" t="s">
        <v>148</v>
      </c>
      <c r="BK96" s="209">
        <f>SUM(BK97:BK142)</f>
        <v>0</v>
      </c>
    </row>
    <row r="97" s="2" customFormat="1" ht="16.5" customHeight="1">
      <c r="A97" s="38"/>
      <c r="B97" s="39"/>
      <c r="C97" s="212" t="s">
        <v>77</v>
      </c>
      <c r="D97" s="212" t="s">
        <v>151</v>
      </c>
      <c r="E97" s="213" t="s">
        <v>1065</v>
      </c>
      <c r="F97" s="214" t="s">
        <v>1066</v>
      </c>
      <c r="G97" s="215" t="s">
        <v>716</v>
      </c>
      <c r="H97" s="216">
        <v>150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45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91</v>
      </c>
      <c r="AT97" s="223" t="s">
        <v>151</v>
      </c>
      <c r="AU97" s="223" t="s">
        <v>77</v>
      </c>
      <c r="AY97" s="17" t="s">
        <v>148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91</v>
      </c>
      <c r="BM97" s="223" t="s">
        <v>81</v>
      </c>
    </row>
    <row r="98" s="2" customFormat="1">
      <c r="A98" s="38"/>
      <c r="B98" s="39"/>
      <c r="C98" s="40"/>
      <c r="D98" s="225" t="s">
        <v>157</v>
      </c>
      <c r="E98" s="40"/>
      <c r="F98" s="226" t="s">
        <v>1066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157</v>
      </c>
      <c r="AU98" s="17" t="s">
        <v>77</v>
      </c>
    </row>
    <row r="99" s="2" customFormat="1" ht="16.5" customHeight="1">
      <c r="A99" s="38"/>
      <c r="B99" s="39"/>
      <c r="C99" s="212" t="s">
        <v>81</v>
      </c>
      <c r="D99" s="212" t="s">
        <v>151</v>
      </c>
      <c r="E99" s="213" t="s">
        <v>981</v>
      </c>
      <c r="F99" s="214" t="s">
        <v>982</v>
      </c>
      <c r="G99" s="215" t="s">
        <v>716</v>
      </c>
      <c r="H99" s="216">
        <v>10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45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91</v>
      </c>
      <c r="AT99" s="223" t="s">
        <v>151</v>
      </c>
      <c r="AU99" s="223" t="s">
        <v>77</v>
      </c>
      <c r="AY99" s="17" t="s">
        <v>148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91</v>
      </c>
      <c r="BM99" s="223" t="s">
        <v>91</v>
      </c>
    </row>
    <row r="100" s="2" customFormat="1">
      <c r="A100" s="38"/>
      <c r="B100" s="39"/>
      <c r="C100" s="40"/>
      <c r="D100" s="225" t="s">
        <v>157</v>
      </c>
      <c r="E100" s="40"/>
      <c r="F100" s="226" t="s">
        <v>982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157</v>
      </c>
      <c r="AU100" s="17" t="s">
        <v>77</v>
      </c>
    </row>
    <row r="101" s="2" customFormat="1" ht="16.5" customHeight="1">
      <c r="A101" s="38"/>
      <c r="B101" s="39"/>
      <c r="C101" s="212" t="s">
        <v>88</v>
      </c>
      <c r="D101" s="212" t="s">
        <v>151</v>
      </c>
      <c r="E101" s="213" t="s">
        <v>1067</v>
      </c>
      <c r="F101" s="214" t="s">
        <v>1068</v>
      </c>
      <c r="G101" s="215" t="s">
        <v>716</v>
      </c>
      <c r="H101" s="216">
        <v>260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45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91</v>
      </c>
      <c r="AT101" s="223" t="s">
        <v>151</v>
      </c>
      <c r="AU101" s="223" t="s">
        <v>77</v>
      </c>
      <c r="AY101" s="17" t="s">
        <v>148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91</v>
      </c>
      <c r="BM101" s="223" t="s">
        <v>149</v>
      </c>
    </row>
    <row r="102" s="2" customFormat="1">
      <c r="A102" s="38"/>
      <c r="B102" s="39"/>
      <c r="C102" s="40"/>
      <c r="D102" s="225" t="s">
        <v>157</v>
      </c>
      <c r="E102" s="40"/>
      <c r="F102" s="226" t="s">
        <v>1068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157</v>
      </c>
      <c r="AU102" s="17" t="s">
        <v>77</v>
      </c>
    </row>
    <row r="103" s="2" customFormat="1" ht="16.5" customHeight="1">
      <c r="A103" s="38"/>
      <c r="B103" s="39"/>
      <c r="C103" s="212" t="s">
        <v>91</v>
      </c>
      <c r="D103" s="212" t="s">
        <v>151</v>
      </c>
      <c r="E103" s="213" t="s">
        <v>1069</v>
      </c>
      <c r="F103" s="214" t="s">
        <v>1070</v>
      </c>
      <c r="G103" s="215" t="s">
        <v>716</v>
      </c>
      <c r="H103" s="216">
        <v>4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45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91</v>
      </c>
      <c r="AT103" s="223" t="s">
        <v>151</v>
      </c>
      <c r="AU103" s="223" t="s">
        <v>77</v>
      </c>
      <c r="AY103" s="17" t="s">
        <v>148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91</v>
      </c>
      <c r="BM103" s="223" t="s">
        <v>191</v>
      </c>
    </row>
    <row r="104" s="2" customFormat="1">
      <c r="A104" s="38"/>
      <c r="B104" s="39"/>
      <c r="C104" s="40"/>
      <c r="D104" s="225" t="s">
        <v>157</v>
      </c>
      <c r="E104" s="40"/>
      <c r="F104" s="226" t="s">
        <v>1071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157</v>
      </c>
      <c r="AU104" s="17" t="s">
        <v>77</v>
      </c>
    </row>
    <row r="105" s="2" customFormat="1" ht="16.5" customHeight="1">
      <c r="A105" s="38"/>
      <c r="B105" s="39"/>
      <c r="C105" s="212" t="s">
        <v>174</v>
      </c>
      <c r="D105" s="212" t="s">
        <v>151</v>
      </c>
      <c r="E105" s="213" t="s">
        <v>986</v>
      </c>
      <c r="F105" s="214" t="s">
        <v>987</v>
      </c>
      <c r="G105" s="215" t="s">
        <v>716</v>
      </c>
      <c r="H105" s="216">
        <v>1280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45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91</v>
      </c>
      <c r="AT105" s="223" t="s">
        <v>151</v>
      </c>
      <c r="AU105" s="223" t="s">
        <v>77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91</v>
      </c>
      <c r="BM105" s="223" t="s">
        <v>586</v>
      </c>
    </row>
    <row r="106" s="2" customFormat="1">
      <c r="A106" s="38"/>
      <c r="B106" s="39"/>
      <c r="C106" s="40"/>
      <c r="D106" s="225" t="s">
        <v>157</v>
      </c>
      <c r="E106" s="40"/>
      <c r="F106" s="226" t="s">
        <v>988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157</v>
      </c>
      <c r="AU106" s="17" t="s">
        <v>77</v>
      </c>
    </row>
    <row r="107" s="2" customFormat="1" ht="16.5" customHeight="1">
      <c r="A107" s="38"/>
      <c r="B107" s="39"/>
      <c r="C107" s="212" t="s">
        <v>149</v>
      </c>
      <c r="D107" s="212" t="s">
        <v>151</v>
      </c>
      <c r="E107" s="213" t="s">
        <v>1072</v>
      </c>
      <c r="F107" s="214" t="s">
        <v>1073</v>
      </c>
      <c r="G107" s="215" t="s">
        <v>716</v>
      </c>
      <c r="H107" s="216">
        <v>120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45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91</v>
      </c>
      <c r="AT107" s="223" t="s">
        <v>151</v>
      </c>
      <c r="AU107" s="223" t="s">
        <v>77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91</v>
      </c>
      <c r="BM107" s="223" t="s">
        <v>206</v>
      </c>
    </row>
    <row r="108" s="2" customFormat="1">
      <c r="A108" s="38"/>
      <c r="B108" s="39"/>
      <c r="C108" s="40"/>
      <c r="D108" s="225" t="s">
        <v>157</v>
      </c>
      <c r="E108" s="40"/>
      <c r="F108" s="226" t="s">
        <v>1074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157</v>
      </c>
      <c r="AU108" s="17" t="s">
        <v>77</v>
      </c>
    </row>
    <row r="109" s="2" customFormat="1" ht="16.5" customHeight="1">
      <c r="A109" s="38"/>
      <c r="B109" s="39"/>
      <c r="C109" s="212" t="s">
        <v>187</v>
      </c>
      <c r="D109" s="212" t="s">
        <v>151</v>
      </c>
      <c r="E109" s="213" t="s">
        <v>989</v>
      </c>
      <c r="F109" s="214" t="s">
        <v>990</v>
      </c>
      <c r="G109" s="215" t="s">
        <v>716</v>
      </c>
      <c r="H109" s="216">
        <v>40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45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91</v>
      </c>
      <c r="AT109" s="223" t="s">
        <v>151</v>
      </c>
      <c r="AU109" s="223" t="s">
        <v>77</v>
      </c>
      <c r="AY109" s="17" t="s">
        <v>148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91</v>
      </c>
      <c r="BM109" s="223" t="s">
        <v>220</v>
      </c>
    </row>
    <row r="110" s="2" customFormat="1">
      <c r="A110" s="38"/>
      <c r="B110" s="39"/>
      <c r="C110" s="40"/>
      <c r="D110" s="225" t="s">
        <v>157</v>
      </c>
      <c r="E110" s="40"/>
      <c r="F110" s="226" t="s">
        <v>990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157</v>
      </c>
      <c r="AU110" s="17" t="s">
        <v>77</v>
      </c>
    </row>
    <row r="111" s="2" customFormat="1" ht="16.5" customHeight="1">
      <c r="A111" s="38"/>
      <c r="B111" s="39"/>
      <c r="C111" s="212" t="s">
        <v>191</v>
      </c>
      <c r="D111" s="212" t="s">
        <v>151</v>
      </c>
      <c r="E111" s="213" t="s">
        <v>1075</v>
      </c>
      <c r="F111" s="214" t="s">
        <v>1076</v>
      </c>
      <c r="G111" s="215" t="s">
        <v>484</v>
      </c>
      <c r="H111" s="216">
        <v>201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45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91</v>
      </c>
      <c r="AT111" s="223" t="s">
        <v>151</v>
      </c>
      <c r="AU111" s="223" t="s">
        <v>77</v>
      </c>
      <c r="AY111" s="17" t="s">
        <v>148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91</v>
      </c>
      <c r="BM111" s="223" t="s">
        <v>235</v>
      </c>
    </row>
    <row r="112" s="2" customFormat="1">
      <c r="A112" s="38"/>
      <c r="B112" s="39"/>
      <c r="C112" s="40"/>
      <c r="D112" s="225" t="s">
        <v>157</v>
      </c>
      <c r="E112" s="40"/>
      <c r="F112" s="226" t="s">
        <v>1076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157</v>
      </c>
      <c r="AU112" s="17" t="s">
        <v>77</v>
      </c>
    </row>
    <row r="113" s="2" customFormat="1" ht="16.5" customHeight="1">
      <c r="A113" s="38"/>
      <c r="B113" s="39"/>
      <c r="C113" s="212" t="s">
        <v>194</v>
      </c>
      <c r="D113" s="212" t="s">
        <v>151</v>
      </c>
      <c r="E113" s="213" t="s">
        <v>1077</v>
      </c>
      <c r="F113" s="214" t="s">
        <v>1078</v>
      </c>
      <c r="G113" s="215" t="s">
        <v>484</v>
      </c>
      <c r="H113" s="216">
        <v>34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45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91</v>
      </c>
      <c r="AT113" s="223" t="s">
        <v>151</v>
      </c>
      <c r="AU113" s="223" t="s">
        <v>77</v>
      </c>
      <c r="AY113" s="17" t="s">
        <v>148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91</v>
      </c>
      <c r="BM113" s="223" t="s">
        <v>247</v>
      </c>
    </row>
    <row r="114" s="2" customFormat="1">
      <c r="A114" s="38"/>
      <c r="B114" s="39"/>
      <c r="C114" s="40"/>
      <c r="D114" s="225" t="s">
        <v>157</v>
      </c>
      <c r="E114" s="40"/>
      <c r="F114" s="226" t="s">
        <v>1078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157</v>
      </c>
      <c r="AU114" s="17" t="s">
        <v>77</v>
      </c>
    </row>
    <row r="115" s="2" customFormat="1" ht="16.5" customHeight="1">
      <c r="A115" s="38"/>
      <c r="B115" s="39"/>
      <c r="C115" s="212" t="s">
        <v>586</v>
      </c>
      <c r="D115" s="212" t="s">
        <v>151</v>
      </c>
      <c r="E115" s="213" t="s">
        <v>1079</v>
      </c>
      <c r="F115" s="214" t="s">
        <v>1080</v>
      </c>
      <c r="G115" s="215" t="s">
        <v>484</v>
      </c>
      <c r="H115" s="216">
        <v>160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45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91</v>
      </c>
      <c r="AT115" s="223" t="s">
        <v>151</v>
      </c>
      <c r="AU115" s="223" t="s">
        <v>77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91</v>
      </c>
      <c r="BM115" s="223" t="s">
        <v>259</v>
      </c>
    </row>
    <row r="116" s="2" customFormat="1">
      <c r="A116" s="38"/>
      <c r="B116" s="39"/>
      <c r="C116" s="40"/>
      <c r="D116" s="225" t="s">
        <v>157</v>
      </c>
      <c r="E116" s="40"/>
      <c r="F116" s="226" t="s">
        <v>1080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157</v>
      </c>
      <c r="AU116" s="17" t="s">
        <v>77</v>
      </c>
    </row>
    <row r="117" s="2" customFormat="1" ht="16.5" customHeight="1">
      <c r="A117" s="38"/>
      <c r="B117" s="39"/>
      <c r="C117" s="212" t="s">
        <v>588</v>
      </c>
      <c r="D117" s="212" t="s">
        <v>151</v>
      </c>
      <c r="E117" s="213" t="s">
        <v>1081</v>
      </c>
      <c r="F117" s="214" t="s">
        <v>1082</v>
      </c>
      <c r="G117" s="215" t="s">
        <v>484</v>
      </c>
      <c r="H117" s="216">
        <v>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45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91</v>
      </c>
      <c r="AT117" s="223" t="s">
        <v>151</v>
      </c>
      <c r="AU117" s="223" t="s">
        <v>77</v>
      </c>
      <c r="AY117" s="17" t="s">
        <v>148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91</v>
      </c>
      <c r="BM117" s="223" t="s">
        <v>276</v>
      </c>
    </row>
    <row r="118" s="2" customFormat="1">
      <c r="A118" s="38"/>
      <c r="B118" s="39"/>
      <c r="C118" s="40"/>
      <c r="D118" s="225" t="s">
        <v>157</v>
      </c>
      <c r="E118" s="40"/>
      <c r="F118" s="226" t="s">
        <v>1082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157</v>
      </c>
      <c r="AU118" s="17" t="s">
        <v>77</v>
      </c>
    </row>
    <row r="119" s="2" customFormat="1" ht="16.5" customHeight="1">
      <c r="A119" s="38"/>
      <c r="B119" s="39"/>
      <c r="C119" s="212" t="s">
        <v>206</v>
      </c>
      <c r="D119" s="212" t="s">
        <v>151</v>
      </c>
      <c r="E119" s="213" t="s">
        <v>995</v>
      </c>
      <c r="F119" s="214" t="s">
        <v>996</v>
      </c>
      <c r="G119" s="215" t="s">
        <v>484</v>
      </c>
      <c r="H119" s="216">
        <v>177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45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91</v>
      </c>
      <c r="AT119" s="223" t="s">
        <v>151</v>
      </c>
      <c r="AU119" s="223" t="s">
        <v>77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91</v>
      </c>
      <c r="BM119" s="223" t="s">
        <v>291</v>
      </c>
    </row>
    <row r="120" s="2" customFormat="1">
      <c r="A120" s="38"/>
      <c r="B120" s="39"/>
      <c r="C120" s="40"/>
      <c r="D120" s="225" t="s">
        <v>157</v>
      </c>
      <c r="E120" s="40"/>
      <c r="F120" s="226" t="s">
        <v>996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157</v>
      </c>
      <c r="AU120" s="17" t="s">
        <v>77</v>
      </c>
    </row>
    <row r="121" s="2" customFormat="1" ht="16.5" customHeight="1">
      <c r="A121" s="38"/>
      <c r="B121" s="39"/>
      <c r="C121" s="212" t="s">
        <v>212</v>
      </c>
      <c r="D121" s="212" t="s">
        <v>151</v>
      </c>
      <c r="E121" s="213" t="s">
        <v>1083</v>
      </c>
      <c r="F121" s="214" t="s">
        <v>1084</v>
      </c>
      <c r="G121" s="215" t="s">
        <v>484</v>
      </c>
      <c r="H121" s="216">
        <v>26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45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91</v>
      </c>
      <c r="AT121" s="223" t="s">
        <v>151</v>
      </c>
      <c r="AU121" s="223" t="s">
        <v>77</v>
      </c>
      <c r="AY121" s="17" t="s">
        <v>148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91</v>
      </c>
      <c r="BM121" s="223" t="s">
        <v>303</v>
      </c>
    </row>
    <row r="122" s="2" customFormat="1">
      <c r="A122" s="38"/>
      <c r="B122" s="39"/>
      <c r="C122" s="40"/>
      <c r="D122" s="225" t="s">
        <v>157</v>
      </c>
      <c r="E122" s="40"/>
      <c r="F122" s="226" t="s">
        <v>1084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157</v>
      </c>
      <c r="AU122" s="17" t="s">
        <v>77</v>
      </c>
    </row>
    <row r="123" s="2" customFormat="1" ht="16.5" customHeight="1">
      <c r="A123" s="38"/>
      <c r="B123" s="39"/>
      <c r="C123" s="212" t="s">
        <v>220</v>
      </c>
      <c r="D123" s="212" t="s">
        <v>151</v>
      </c>
      <c r="E123" s="213" t="s">
        <v>1085</v>
      </c>
      <c r="F123" s="214" t="s">
        <v>1086</v>
      </c>
      <c r="G123" s="215" t="s">
        <v>484</v>
      </c>
      <c r="H123" s="216">
        <v>13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45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91</v>
      </c>
      <c r="AT123" s="223" t="s">
        <v>151</v>
      </c>
      <c r="AU123" s="223" t="s">
        <v>77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91</v>
      </c>
      <c r="BM123" s="223" t="s">
        <v>315</v>
      </c>
    </row>
    <row r="124" s="2" customFormat="1">
      <c r="A124" s="38"/>
      <c r="B124" s="39"/>
      <c r="C124" s="40"/>
      <c r="D124" s="225" t="s">
        <v>157</v>
      </c>
      <c r="E124" s="40"/>
      <c r="F124" s="226" t="s">
        <v>1086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157</v>
      </c>
      <c r="AU124" s="17" t="s">
        <v>77</v>
      </c>
    </row>
    <row r="125" s="2" customFormat="1" ht="16.5" customHeight="1">
      <c r="A125" s="38"/>
      <c r="B125" s="39"/>
      <c r="C125" s="212" t="s">
        <v>8</v>
      </c>
      <c r="D125" s="212" t="s">
        <v>151</v>
      </c>
      <c r="E125" s="213" t="s">
        <v>1087</v>
      </c>
      <c r="F125" s="214" t="s">
        <v>1088</v>
      </c>
      <c r="G125" s="215" t="s">
        <v>484</v>
      </c>
      <c r="H125" s="216">
        <v>21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45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91</v>
      </c>
      <c r="AT125" s="223" t="s">
        <v>151</v>
      </c>
      <c r="AU125" s="223" t="s">
        <v>77</v>
      </c>
      <c r="AY125" s="17" t="s">
        <v>148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91</v>
      </c>
      <c r="BM125" s="223" t="s">
        <v>325</v>
      </c>
    </row>
    <row r="126" s="2" customFormat="1">
      <c r="A126" s="38"/>
      <c r="B126" s="39"/>
      <c r="C126" s="40"/>
      <c r="D126" s="225" t="s">
        <v>157</v>
      </c>
      <c r="E126" s="40"/>
      <c r="F126" s="226" t="s">
        <v>1088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157</v>
      </c>
      <c r="AU126" s="17" t="s">
        <v>77</v>
      </c>
    </row>
    <row r="127" s="2" customFormat="1" ht="16.5" customHeight="1">
      <c r="A127" s="38"/>
      <c r="B127" s="39"/>
      <c r="C127" s="212" t="s">
        <v>235</v>
      </c>
      <c r="D127" s="212" t="s">
        <v>151</v>
      </c>
      <c r="E127" s="213" t="s">
        <v>1089</v>
      </c>
      <c r="F127" s="214" t="s">
        <v>1090</v>
      </c>
      <c r="G127" s="215" t="s">
        <v>484</v>
      </c>
      <c r="H127" s="216">
        <v>3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45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91</v>
      </c>
      <c r="AT127" s="223" t="s">
        <v>151</v>
      </c>
      <c r="AU127" s="223" t="s">
        <v>77</v>
      </c>
      <c r="AY127" s="17" t="s">
        <v>148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91</v>
      </c>
      <c r="BM127" s="223" t="s">
        <v>337</v>
      </c>
    </row>
    <row r="128" s="2" customFormat="1">
      <c r="A128" s="38"/>
      <c r="B128" s="39"/>
      <c r="C128" s="40"/>
      <c r="D128" s="225" t="s">
        <v>157</v>
      </c>
      <c r="E128" s="40"/>
      <c r="F128" s="226" t="s">
        <v>1090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157</v>
      </c>
      <c r="AU128" s="17" t="s">
        <v>77</v>
      </c>
    </row>
    <row r="129" s="2" customFormat="1" ht="16.5" customHeight="1">
      <c r="A129" s="38"/>
      <c r="B129" s="39"/>
      <c r="C129" s="212" t="s">
        <v>435</v>
      </c>
      <c r="D129" s="212" t="s">
        <v>151</v>
      </c>
      <c r="E129" s="213" t="s">
        <v>1091</v>
      </c>
      <c r="F129" s="214" t="s">
        <v>1092</v>
      </c>
      <c r="G129" s="215" t="s">
        <v>716</v>
      </c>
      <c r="H129" s="216">
        <v>150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45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91</v>
      </c>
      <c r="AT129" s="223" t="s">
        <v>151</v>
      </c>
      <c r="AU129" s="223" t="s">
        <v>77</v>
      </c>
      <c r="AY129" s="17" t="s">
        <v>148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91</v>
      </c>
      <c r="BM129" s="223" t="s">
        <v>1093</v>
      </c>
    </row>
    <row r="130" s="2" customFormat="1">
      <c r="A130" s="38"/>
      <c r="B130" s="39"/>
      <c r="C130" s="40"/>
      <c r="D130" s="225" t="s">
        <v>157</v>
      </c>
      <c r="E130" s="40"/>
      <c r="F130" s="226" t="s">
        <v>1092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157</v>
      </c>
      <c r="AU130" s="17" t="s">
        <v>77</v>
      </c>
    </row>
    <row r="131" s="2" customFormat="1" ht="16.5" customHeight="1">
      <c r="A131" s="38"/>
      <c r="B131" s="39"/>
      <c r="C131" s="212" t="s">
        <v>443</v>
      </c>
      <c r="D131" s="212" t="s">
        <v>151</v>
      </c>
      <c r="E131" s="213" t="s">
        <v>983</v>
      </c>
      <c r="F131" s="214" t="s">
        <v>1094</v>
      </c>
      <c r="G131" s="215" t="s">
        <v>716</v>
      </c>
      <c r="H131" s="216">
        <v>880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45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91</v>
      </c>
      <c r="AT131" s="223" t="s">
        <v>151</v>
      </c>
      <c r="AU131" s="223" t="s">
        <v>77</v>
      </c>
      <c r="AY131" s="17" t="s">
        <v>148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91</v>
      </c>
      <c r="BM131" s="223" t="s">
        <v>1095</v>
      </c>
    </row>
    <row r="132" s="2" customFormat="1">
      <c r="A132" s="38"/>
      <c r="B132" s="39"/>
      <c r="C132" s="40"/>
      <c r="D132" s="225" t="s">
        <v>157</v>
      </c>
      <c r="E132" s="40"/>
      <c r="F132" s="226" t="s">
        <v>1094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157</v>
      </c>
      <c r="AU132" s="17" t="s">
        <v>77</v>
      </c>
    </row>
    <row r="133" s="2" customFormat="1" ht="16.5" customHeight="1">
      <c r="A133" s="38"/>
      <c r="B133" s="39"/>
      <c r="C133" s="212" t="s">
        <v>449</v>
      </c>
      <c r="D133" s="212" t="s">
        <v>151</v>
      </c>
      <c r="E133" s="213" t="s">
        <v>1096</v>
      </c>
      <c r="F133" s="214" t="s">
        <v>1076</v>
      </c>
      <c r="G133" s="215" t="s">
        <v>484</v>
      </c>
      <c r="H133" s="216">
        <v>22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45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91</v>
      </c>
      <c r="AT133" s="223" t="s">
        <v>151</v>
      </c>
      <c r="AU133" s="223" t="s">
        <v>77</v>
      </c>
      <c r="AY133" s="17" t="s">
        <v>148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91</v>
      </c>
      <c r="BM133" s="223" t="s">
        <v>1097</v>
      </c>
    </row>
    <row r="134" s="2" customFormat="1">
      <c r="A134" s="38"/>
      <c r="B134" s="39"/>
      <c r="C134" s="40"/>
      <c r="D134" s="225" t="s">
        <v>157</v>
      </c>
      <c r="E134" s="40"/>
      <c r="F134" s="226" t="s">
        <v>1076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157</v>
      </c>
      <c r="AU134" s="17" t="s">
        <v>77</v>
      </c>
    </row>
    <row r="135" s="2" customFormat="1" ht="16.5" customHeight="1">
      <c r="A135" s="38"/>
      <c r="B135" s="39"/>
      <c r="C135" s="212" t="s">
        <v>455</v>
      </c>
      <c r="D135" s="212" t="s">
        <v>151</v>
      </c>
      <c r="E135" s="213" t="s">
        <v>1098</v>
      </c>
      <c r="F135" s="214" t="s">
        <v>1099</v>
      </c>
      <c r="G135" s="215" t="s">
        <v>484</v>
      </c>
      <c r="H135" s="216">
        <v>22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45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91</v>
      </c>
      <c r="AT135" s="223" t="s">
        <v>151</v>
      </c>
      <c r="AU135" s="223" t="s">
        <v>77</v>
      </c>
      <c r="AY135" s="17" t="s">
        <v>148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91</v>
      </c>
      <c r="BM135" s="223" t="s">
        <v>1100</v>
      </c>
    </row>
    <row r="136" s="2" customFormat="1">
      <c r="A136" s="38"/>
      <c r="B136" s="39"/>
      <c r="C136" s="40"/>
      <c r="D136" s="225" t="s">
        <v>157</v>
      </c>
      <c r="E136" s="40"/>
      <c r="F136" s="226" t="s">
        <v>1099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77</v>
      </c>
    </row>
    <row r="137" s="2" customFormat="1" ht="16.5" customHeight="1">
      <c r="A137" s="38"/>
      <c r="B137" s="39"/>
      <c r="C137" s="212" t="s">
        <v>461</v>
      </c>
      <c r="D137" s="212" t="s">
        <v>151</v>
      </c>
      <c r="E137" s="213" t="s">
        <v>991</v>
      </c>
      <c r="F137" s="214" t="s">
        <v>1101</v>
      </c>
      <c r="G137" s="215" t="s">
        <v>484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45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91</v>
      </c>
      <c r="AT137" s="223" t="s">
        <v>151</v>
      </c>
      <c r="AU137" s="223" t="s">
        <v>77</v>
      </c>
      <c r="AY137" s="17" t="s">
        <v>148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91</v>
      </c>
      <c r="BM137" s="223" t="s">
        <v>1102</v>
      </c>
    </row>
    <row r="138" s="2" customFormat="1">
      <c r="A138" s="38"/>
      <c r="B138" s="39"/>
      <c r="C138" s="40"/>
      <c r="D138" s="225" t="s">
        <v>157</v>
      </c>
      <c r="E138" s="40"/>
      <c r="F138" s="226" t="s">
        <v>1101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157</v>
      </c>
      <c r="AU138" s="17" t="s">
        <v>77</v>
      </c>
    </row>
    <row r="139" s="2" customFormat="1" ht="16.5" customHeight="1">
      <c r="A139" s="38"/>
      <c r="B139" s="39"/>
      <c r="C139" s="212" t="s">
        <v>467</v>
      </c>
      <c r="D139" s="212" t="s">
        <v>151</v>
      </c>
      <c r="E139" s="213" t="s">
        <v>993</v>
      </c>
      <c r="F139" s="214" t="s">
        <v>1103</v>
      </c>
      <c r="G139" s="215" t="s">
        <v>484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45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91</v>
      </c>
      <c r="AT139" s="223" t="s">
        <v>151</v>
      </c>
      <c r="AU139" s="223" t="s">
        <v>77</v>
      </c>
      <c r="AY139" s="17" t="s">
        <v>148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91</v>
      </c>
      <c r="BM139" s="223" t="s">
        <v>1104</v>
      </c>
    </row>
    <row r="140" s="2" customFormat="1">
      <c r="A140" s="38"/>
      <c r="B140" s="39"/>
      <c r="C140" s="40"/>
      <c r="D140" s="225" t="s">
        <v>157</v>
      </c>
      <c r="E140" s="40"/>
      <c r="F140" s="226" t="s">
        <v>1103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77</v>
      </c>
    </row>
    <row r="141" s="2" customFormat="1" ht="16.5" customHeight="1">
      <c r="A141" s="38"/>
      <c r="B141" s="39"/>
      <c r="C141" s="212" t="s">
        <v>473</v>
      </c>
      <c r="D141" s="212" t="s">
        <v>151</v>
      </c>
      <c r="E141" s="213" t="s">
        <v>1105</v>
      </c>
      <c r="F141" s="214" t="s">
        <v>1106</v>
      </c>
      <c r="G141" s="215" t="s">
        <v>484</v>
      </c>
      <c r="H141" s="216">
        <v>3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45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91</v>
      </c>
      <c r="AT141" s="223" t="s">
        <v>151</v>
      </c>
      <c r="AU141" s="223" t="s">
        <v>77</v>
      </c>
      <c r="AY141" s="17" t="s">
        <v>148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91</v>
      </c>
      <c r="BM141" s="223" t="s">
        <v>1107</v>
      </c>
    </row>
    <row r="142" s="2" customFormat="1">
      <c r="A142" s="38"/>
      <c r="B142" s="39"/>
      <c r="C142" s="40"/>
      <c r="D142" s="225" t="s">
        <v>157</v>
      </c>
      <c r="E142" s="40"/>
      <c r="F142" s="226" t="s">
        <v>1106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77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997</v>
      </c>
      <c r="F143" s="199" t="s">
        <v>998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SUM(P144:P157)</f>
        <v>0</v>
      </c>
      <c r="Q143" s="204"/>
      <c r="R143" s="205">
        <f>SUM(R144:R157)</f>
        <v>0</v>
      </c>
      <c r="S143" s="204"/>
      <c r="T143" s="206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77</v>
      </c>
      <c r="AT143" s="208" t="s">
        <v>72</v>
      </c>
      <c r="AU143" s="208" t="s">
        <v>73</v>
      </c>
      <c r="AY143" s="207" t="s">
        <v>148</v>
      </c>
      <c r="BK143" s="209">
        <f>SUM(BK144:BK157)</f>
        <v>0</v>
      </c>
    </row>
    <row r="144" s="2" customFormat="1" ht="16.5" customHeight="1">
      <c r="A144" s="38"/>
      <c r="B144" s="39"/>
      <c r="C144" s="212" t="s">
        <v>241</v>
      </c>
      <c r="D144" s="212" t="s">
        <v>151</v>
      </c>
      <c r="E144" s="213" t="s">
        <v>1108</v>
      </c>
      <c r="F144" s="214" t="s">
        <v>1109</v>
      </c>
      <c r="G144" s="215" t="s">
        <v>484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45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91</v>
      </c>
      <c r="AT144" s="223" t="s">
        <v>151</v>
      </c>
      <c r="AU144" s="223" t="s">
        <v>77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91</v>
      </c>
      <c r="BM144" s="223" t="s">
        <v>512</v>
      </c>
    </row>
    <row r="145" s="2" customFormat="1">
      <c r="A145" s="38"/>
      <c r="B145" s="39"/>
      <c r="C145" s="40"/>
      <c r="D145" s="225" t="s">
        <v>157</v>
      </c>
      <c r="E145" s="40"/>
      <c r="F145" s="226" t="s">
        <v>1109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77</v>
      </c>
    </row>
    <row r="146" s="2" customFormat="1" ht="16.5" customHeight="1">
      <c r="A146" s="38"/>
      <c r="B146" s="39"/>
      <c r="C146" s="212" t="s">
        <v>247</v>
      </c>
      <c r="D146" s="212" t="s">
        <v>151</v>
      </c>
      <c r="E146" s="213" t="s">
        <v>1001</v>
      </c>
      <c r="F146" s="214" t="s">
        <v>1002</v>
      </c>
      <c r="G146" s="215" t="s">
        <v>484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45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91</v>
      </c>
      <c r="AT146" s="223" t="s">
        <v>151</v>
      </c>
      <c r="AU146" s="223" t="s">
        <v>77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91</v>
      </c>
      <c r="BM146" s="223" t="s">
        <v>526</v>
      </c>
    </row>
    <row r="147" s="2" customFormat="1">
      <c r="A147" s="38"/>
      <c r="B147" s="39"/>
      <c r="C147" s="40"/>
      <c r="D147" s="225" t="s">
        <v>157</v>
      </c>
      <c r="E147" s="40"/>
      <c r="F147" s="226" t="s">
        <v>1002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77</v>
      </c>
    </row>
    <row r="148" s="2" customFormat="1" ht="16.5" customHeight="1">
      <c r="A148" s="38"/>
      <c r="B148" s="39"/>
      <c r="C148" s="212" t="s">
        <v>253</v>
      </c>
      <c r="D148" s="212" t="s">
        <v>151</v>
      </c>
      <c r="E148" s="213" t="s">
        <v>1110</v>
      </c>
      <c r="F148" s="214" t="s">
        <v>1111</v>
      </c>
      <c r="G148" s="215" t="s">
        <v>484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45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91</v>
      </c>
      <c r="AT148" s="223" t="s">
        <v>151</v>
      </c>
      <c r="AU148" s="223" t="s">
        <v>77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91</v>
      </c>
      <c r="BM148" s="223" t="s">
        <v>543</v>
      </c>
    </row>
    <row r="149" s="2" customFormat="1">
      <c r="A149" s="38"/>
      <c r="B149" s="39"/>
      <c r="C149" s="40"/>
      <c r="D149" s="225" t="s">
        <v>157</v>
      </c>
      <c r="E149" s="40"/>
      <c r="F149" s="226" t="s">
        <v>1111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77</v>
      </c>
    </row>
    <row r="150" s="2" customFormat="1" ht="16.5" customHeight="1">
      <c r="A150" s="38"/>
      <c r="B150" s="39"/>
      <c r="C150" s="212" t="s">
        <v>259</v>
      </c>
      <c r="D150" s="212" t="s">
        <v>151</v>
      </c>
      <c r="E150" s="213" t="s">
        <v>1112</v>
      </c>
      <c r="F150" s="214" t="s">
        <v>1113</v>
      </c>
      <c r="G150" s="215" t="s">
        <v>484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45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91</v>
      </c>
      <c r="AT150" s="223" t="s">
        <v>151</v>
      </c>
      <c r="AU150" s="223" t="s">
        <v>77</v>
      </c>
      <c r="AY150" s="17" t="s">
        <v>148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91</v>
      </c>
      <c r="BM150" s="223" t="s">
        <v>736</v>
      </c>
    </row>
    <row r="151" s="2" customFormat="1">
      <c r="A151" s="38"/>
      <c r="B151" s="39"/>
      <c r="C151" s="40"/>
      <c r="D151" s="225" t="s">
        <v>157</v>
      </c>
      <c r="E151" s="40"/>
      <c r="F151" s="226" t="s">
        <v>1113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77</v>
      </c>
    </row>
    <row r="152" s="2" customFormat="1" ht="16.5" customHeight="1">
      <c r="A152" s="38"/>
      <c r="B152" s="39"/>
      <c r="C152" s="212" t="s">
        <v>7</v>
      </c>
      <c r="D152" s="212" t="s">
        <v>151</v>
      </c>
      <c r="E152" s="213" t="s">
        <v>1003</v>
      </c>
      <c r="F152" s="214" t="s">
        <v>1004</v>
      </c>
      <c r="G152" s="215" t="s">
        <v>484</v>
      </c>
      <c r="H152" s="216">
        <v>32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45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91</v>
      </c>
      <c r="AT152" s="223" t="s">
        <v>151</v>
      </c>
      <c r="AU152" s="223" t="s">
        <v>77</v>
      </c>
      <c r="AY152" s="17" t="s">
        <v>148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91</v>
      </c>
      <c r="BM152" s="223" t="s">
        <v>740</v>
      </c>
    </row>
    <row r="153" s="2" customFormat="1">
      <c r="A153" s="38"/>
      <c r="B153" s="39"/>
      <c r="C153" s="40"/>
      <c r="D153" s="225" t="s">
        <v>157</v>
      </c>
      <c r="E153" s="40"/>
      <c r="F153" s="226" t="s">
        <v>1004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157</v>
      </c>
      <c r="AU153" s="17" t="s">
        <v>77</v>
      </c>
    </row>
    <row r="154" s="2" customFormat="1" ht="16.5" customHeight="1">
      <c r="A154" s="38"/>
      <c r="B154" s="39"/>
      <c r="C154" s="212" t="s">
        <v>276</v>
      </c>
      <c r="D154" s="212" t="s">
        <v>151</v>
      </c>
      <c r="E154" s="213" t="s">
        <v>1007</v>
      </c>
      <c r="F154" s="214" t="s">
        <v>1008</v>
      </c>
      <c r="G154" s="215" t="s">
        <v>484</v>
      </c>
      <c r="H154" s="216">
        <v>66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45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91</v>
      </c>
      <c r="AT154" s="223" t="s">
        <v>151</v>
      </c>
      <c r="AU154" s="223" t="s">
        <v>77</v>
      </c>
      <c r="AY154" s="17" t="s">
        <v>148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91</v>
      </c>
      <c r="BM154" s="223" t="s">
        <v>745</v>
      </c>
    </row>
    <row r="155" s="2" customFormat="1">
      <c r="A155" s="38"/>
      <c r="B155" s="39"/>
      <c r="C155" s="40"/>
      <c r="D155" s="225" t="s">
        <v>157</v>
      </c>
      <c r="E155" s="40"/>
      <c r="F155" s="226" t="s">
        <v>1008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77</v>
      </c>
    </row>
    <row r="156" s="2" customFormat="1" ht="16.5" customHeight="1">
      <c r="A156" s="38"/>
      <c r="B156" s="39"/>
      <c r="C156" s="212" t="s">
        <v>284</v>
      </c>
      <c r="D156" s="212" t="s">
        <v>151</v>
      </c>
      <c r="E156" s="213" t="s">
        <v>1009</v>
      </c>
      <c r="F156" s="214" t="s">
        <v>1010</v>
      </c>
      <c r="G156" s="215" t="s">
        <v>484</v>
      </c>
      <c r="H156" s="216">
        <v>33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45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91</v>
      </c>
      <c r="AT156" s="223" t="s">
        <v>151</v>
      </c>
      <c r="AU156" s="223" t="s">
        <v>77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91</v>
      </c>
      <c r="BM156" s="223" t="s">
        <v>753</v>
      </c>
    </row>
    <row r="157" s="2" customFormat="1">
      <c r="A157" s="38"/>
      <c r="B157" s="39"/>
      <c r="C157" s="40"/>
      <c r="D157" s="225" t="s">
        <v>157</v>
      </c>
      <c r="E157" s="40"/>
      <c r="F157" s="226" t="s">
        <v>1010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157</v>
      </c>
      <c r="AU157" s="17" t="s">
        <v>77</v>
      </c>
    </row>
    <row r="158" s="12" customFormat="1" ht="25.92" customHeight="1">
      <c r="A158" s="12"/>
      <c r="B158" s="196"/>
      <c r="C158" s="197"/>
      <c r="D158" s="198" t="s">
        <v>72</v>
      </c>
      <c r="E158" s="199" t="s">
        <v>1011</v>
      </c>
      <c r="F158" s="199" t="s">
        <v>1012</v>
      </c>
      <c r="G158" s="197"/>
      <c r="H158" s="197"/>
      <c r="I158" s="200"/>
      <c r="J158" s="201">
        <f>BK158</f>
        <v>0</v>
      </c>
      <c r="K158" s="197"/>
      <c r="L158" s="202"/>
      <c r="M158" s="203"/>
      <c r="N158" s="204"/>
      <c r="O158" s="204"/>
      <c r="P158" s="205">
        <v>0</v>
      </c>
      <c r="Q158" s="204"/>
      <c r="R158" s="205">
        <v>0</v>
      </c>
      <c r="S158" s="204"/>
      <c r="T158" s="206"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77</v>
      </c>
      <c r="AT158" s="208" t="s">
        <v>72</v>
      </c>
      <c r="AU158" s="208" t="s">
        <v>73</v>
      </c>
      <c r="AY158" s="207" t="s">
        <v>148</v>
      </c>
      <c r="BK158" s="209">
        <v>0</v>
      </c>
    </row>
    <row r="159" s="12" customFormat="1" ht="25.92" customHeight="1">
      <c r="A159" s="12"/>
      <c r="B159" s="196"/>
      <c r="C159" s="197"/>
      <c r="D159" s="198" t="s">
        <v>72</v>
      </c>
      <c r="E159" s="199" t="s">
        <v>979</v>
      </c>
      <c r="F159" s="199" t="s">
        <v>980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SUM(P160:P197)</f>
        <v>0</v>
      </c>
      <c r="Q159" s="204"/>
      <c r="R159" s="205">
        <f>SUM(R160:R197)</f>
        <v>0</v>
      </c>
      <c r="S159" s="204"/>
      <c r="T159" s="206">
        <f>SUM(T160:T197)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77</v>
      </c>
      <c r="AT159" s="208" t="s">
        <v>72</v>
      </c>
      <c r="AU159" s="208" t="s">
        <v>73</v>
      </c>
      <c r="AY159" s="207" t="s">
        <v>148</v>
      </c>
      <c r="BK159" s="209">
        <f>SUM(BK160:BK197)</f>
        <v>0</v>
      </c>
    </row>
    <row r="160" s="2" customFormat="1" ht="16.5" customHeight="1">
      <c r="A160" s="38"/>
      <c r="B160" s="39"/>
      <c r="C160" s="212" t="s">
        <v>291</v>
      </c>
      <c r="D160" s="212" t="s">
        <v>151</v>
      </c>
      <c r="E160" s="213" t="s">
        <v>1013</v>
      </c>
      <c r="F160" s="214" t="s">
        <v>1014</v>
      </c>
      <c r="G160" s="215" t="s">
        <v>716</v>
      </c>
      <c r="H160" s="216">
        <v>10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45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91</v>
      </c>
      <c r="AT160" s="223" t="s">
        <v>151</v>
      </c>
      <c r="AU160" s="223" t="s">
        <v>77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91</v>
      </c>
      <c r="BM160" s="223" t="s">
        <v>757</v>
      </c>
    </row>
    <row r="161" s="2" customFormat="1">
      <c r="A161" s="38"/>
      <c r="B161" s="39"/>
      <c r="C161" s="40"/>
      <c r="D161" s="225" t="s">
        <v>157</v>
      </c>
      <c r="E161" s="40"/>
      <c r="F161" s="226" t="s">
        <v>1014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157</v>
      </c>
      <c r="AU161" s="17" t="s">
        <v>77</v>
      </c>
    </row>
    <row r="162" s="2" customFormat="1" ht="16.5" customHeight="1">
      <c r="A162" s="38"/>
      <c r="B162" s="39"/>
      <c r="C162" s="212" t="s">
        <v>297</v>
      </c>
      <c r="D162" s="212" t="s">
        <v>151</v>
      </c>
      <c r="E162" s="213" t="s">
        <v>1114</v>
      </c>
      <c r="F162" s="214" t="s">
        <v>1115</v>
      </c>
      <c r="G162" s="215" t="s">
        <v>716</v>
      </c>
      <c r="H162" s="216">
        <v>150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45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91</v>
      </c>
      <c r="AT162" s="223" t="s">
        <v>151</v>
      </c>
      <c r="AU162" s="223" t="s">
        <v>77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91</v>
      </c>
      <c r="BM162" s="223" t="s">
        <v>761</v>
      </c>
    </row>
    <row r="163" s="2" customFormat="1">
      <c r="A163" s="38"/>
      <c r="B163" s="39"/>
      <c r="C163" s="40"/>
      <c r="D163" s="225" t="s">
        <v>157</v>
      </c>
      <c r="E163" s="40"/>
      <c r="F163" s="226" t="s">
        <v>1115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77</v>
      </c>
    </row>
    <row r="164" s="2" customFormat="1" ht="16.5" customHeight="1">
      <c r="A164" s="38"/>
      <c r="B164" s="39"/>
      <c r="C164" s="212" t="s">
        <v>303</v>
      </c>
      <c r="D164" s="212" t="s">
        <v>151</v>
      </c>
      <c r="E164" s="213" t="s">
        <v>1116</v>
      </c>
      <c r="F164" s="214" t="s">
        <v>1117</v>
      </c>
      <c r="G164" s="215" t="s">
        <v>716</v>
      </c>
      <c r="H164" s="216">
        <v>260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45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91</v>
      </c>
      <c r="AT164" s="223" t="s">
        <v>151</v>
      </c>
      <c r="AU164" s="223" t="s">
        <v>77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91</v>
      </c>
      <c r="BM164" s="223" t="s">
        <v>765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1118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77</v>
      </c>
    </row>
    <row r="166" s="2" customFormat="1" ht="16.5" customHeight="1">
      <c r="A166" s="38"/>
      <c r="B166" s="39"/>
      <c r="C166" s="212" t="s">
        <v>309</v>
      </c>
      <c r="D166" s="212" t="s">
        <v>151</v>
      </c>
      <c r="E166" s="213" t="s">
        <v>1015</v>
      </c>
      <c r="F166" s="214" t="s">
        <v>1016</v>
      </c>
      <c r="G166" s="215" t="s">
        <v>716</v>
      </c>
      <c r="H166" s="216">
        <v>4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45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91</v>
      </c>
      <c r="AT166" s="223" t="s">
        <v>151</v>
      </c>
      <c r="AU166" s="223" t="s">
        <v>77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91</v>
      </c>
      <c r="BM166" s="223" t="s">
        <v>769</v>
      </c>
    </row>
    <row r="167" s="2" customFormat="1">
      <c r="A167" s="38"/>
      <c r="B167" s="39"/>
      <c r="C167" s="40"/>
      <c r="D167" s="225" t="s">
        <v>157</v>
      </c>
      <c r="E167" s="40"/>
      <c r="F167" s="226" t="s">
        <v>1016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157</v>
      </c>
      <c r="AU167" s="17" t="s">
        <v>77</v>
      </c>
    </row>
    <row r="168" s="2" customFormat="1" ht="16.5" customHeight="1">
      <c r="A168" s="38"/>
      <c r="B168" s="39"/>
      <c r="C168" s="212" t="s">
        <v>315</v>
      </c>
      <c r="D168" s="212" t="s">
        <v>151</v>
      </c>
      <c r="E168" s="213" t="s">
        <v>1017</v>
      </c>
      <c r="F168" s="214" t="s">
        <v>1018</v>
      </c>
      <c r="G168" s="215" t="s">
        <v>716</v>
      </c>
      <c r="H168" s="216">
        <v>1200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45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91</v>
      </c>
      <c r="AT168" s="223" t="s">
        <v>151</v>
      </c>
      <c r="AU168" s="223" t="s">
        <v>77</v>
      </c>
      <c r="AY168" s="17" t="s">
        <v>148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91</v>
      </c>
      <c r="BM168" s="223" t="s">
        <v>778</v>
      </c>
    </row>
    <row r="169" s="2" customFormat="1">
      <c r="A169" s="38"/>
      <c r="B169" s="39"/>
      <c r="C169" s="40"/>
      <c r="D169" s="225" t="s">
        <v>157</v>
      </c>
      <c r="E169" s="40"/>
      <c r="F169" s="226" t="s">
        <v>1018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157</v>
      </c>
      <c r="AU169" s="17" t="s">
        <v>77</v>
      </c>
    </row>
    <row r="170" s="2" customFormat="1" ht="16.5" customHeight="1">
      <c r="A170" s="38"/>
      <c r="B170" s="39"/>
      <c r="C170" s="212" t="s">
        <v>319</v>
      </c>
      <c r="D170" s="212" t="s">
        <v>151</v>
      </c>
      <c r="E170" s="213" t="s">
        <v>1119</v>
      </c>
      <c r="F170" s="214" t="s">
        <v>1120</v>
      </c>
      <c r="G170" s="215" t="s">
        <v>716</v>
      </c>
      <c r="H170" s="216">
        <v>120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45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91</v>
      </c>
      <c r="AT170" s="223" t="s">
        <v>151</v>
      </c>
      <c r="AU170" s="223" t="s">
        <v>77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91</v>
      </c>
      <c r="BM170" s="223" t="s">
        <v>782</v>
      </c>
    </row>
    <row r="171" s="2" customFormat="1">
      <c r="A171" s="38"/>
      <c r="B171" s="39"/>
      <c r="C171" s="40"/>
      <c r="D171" s="225" t="s">
        <v>157</v>
      </c>
      <c r="E171" s="40"/>
      <c r="F171" s="226" t="s">
        <v>1120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77</v>
      </c>
    </row>
    <row r="172" s="2" customFormat="1" ht="16.5" customHeight="1">
      <c r="A172" s="38"/>
      <c r="B172" s="39"/>
      <c r="C172" s="212" t="s">
        <v>325</v>
      </c>
      <c r="D172" s="212" t="s">
        <v>151</v>
      </c>
      <c r="E172" s="213" t="s">
        <v>1019</v>
      </c>
      <c r="F172" s="214" t="s">
        <v>1020</v>
      </c>
      <c r="G172" s="215" t="s">
        <v>716</v>
      </c>
      <c r="H172" s="216">
        <v>40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45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91</v>
      </c>
      <c r="AT172" s="223" t="s">
        <v>151</v>
      </c>
      <c r="AU172" s="223" t="s">
        <v>77</v>
      </c>
      <c r="AY172" s="17" t="s">
        <v>148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91</v>
      </c>
      <c r="BM172" s="223" t="s">
        <v>1121</v>
      </c>
    </row>
    <row r="173" s="2" customFormat="1">
      <c r="A173" s="38"/>
      <c r="B173" s="39"/>
      <c r="C173" s="40"/>
      <c r="D173" s="225" t="s">
        <v>157</v>
      </c>
      <c r="E173" s="40"/>
      <c r="F173" s="226" t="s">
        <v>1020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157</v>
      </c>
      <c r="AU173" s="17" t="s">
        <v>77</v>
      </c>
    </row>
    <row r="174" s="2" customFormat="1" ht="16.5" customHeight="1">
      <c r="A174" s="38"/>
      <c r="B174" s="39"/>
      <c r="C174" s="212" t="s">
        <v>331</v>
      </c>
      <c r="D174" s="212" t="s">
        <v>151</v>
      </c>
      <c r="E174" s="213" t="s">
        <v>1021</v>
      </c>
      <c r="F174" s="214" t="s">
        <v>1022</v>
      </c>
      <c r="G174" s="215" t="s">
        <v>484</v>
      </c>
      <c r="H174" s="216">
        <v>203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45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91</v>
      </c>
      <c r="AT174" s="223" t="s">
        <v>151</v>
      </c>
      <c r="AU174" s="223" t="s">
        <v>77</v>
      </c>
      <c r="AY174" s="17" t="s">
        <v>148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91</v>
      </c>
      <c r="BM174" s="223" t="s">
        <v>1122</v>
      </c>
    </row>
    <row r="175" s="2" customFormat="1">
      <c r="A175" s="38"/>
      <c r="B175" s="39"/>
      <c r="C175" s="40"/>
      <c r="D175" s="225" t="s">
        <v>157</v>
      </c>
      <c r="E175" s="40"/>
      <c r="F175" s="226" t="s">
        <v>1022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157</v>
      </c>
      <c r="AU175" s="17" t="s">
        <v>77</v>
      </c>
    </row>
    <row r="176" s="2" customFormat="1" ht="16.5" customHeight="1">
      <c r="A176" s="38"/>
      <c r="B176" s="39"/>
      <c r="C176" s="212" t="s">
        <v>337</v>
      </c>
      <c r="D176" s="212" t="s">
        <v>151</v>
      </c>
      <c r="E176" s="213" t="s">
        <v>1123</v>
      </c>
      <c r="F176" s="214" t="s">
        <v>1124</v>
      </c>
      <c r="G176" s="215" t="s">
        <v>484</v>
      </c>
      <c r="H176" s="216">
        <v>32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45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91</v>
      </c>
      <c r="AT176" s="223" t="s">
        <v>151</v>
      </c>
      <c r="AU176" s="223" t="s">
        <v>77</v>
      </c>
      <c r="AY176" s="17" t="s">
        <v>148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91</v>
      </c>
      <c r="BM176" s="223" t="s">
        <v>1125</v>
      </c>
    </row>
    <row r="177" s="2" customFormat="1">
      <c r="A177" s="38"/>
      <c r="B177" s="39"/>
      <c r="C177" s="40"/>
      <c r="D177" s="225" t="s">
        <v>157</v>
      </c>
      <c r="E177" s="40"/>
      <c r="F177" s="226" t="s">
        <v>1124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157</v>
      </c>
      <c r="AU177" s="17" t="s">
        <v>77</v>
      </c>
    </row>
    <row r="178" s="2" customFormat="1" ht="16.5" customHeight="1">
      <c r="A178" s="38"/>
      <c r="B178" s="39"/>
      <c r="C178" s="212" t="s">
        <v>343</v>
      </c>
      <c r="D178" s="212" t="s">
        <v>151</v>
      </c>
      <c r="E178" s="213" t="s">
        <v>1126</v>
      </c>
      <c r="F178" s="214" t="s">
        <v>1127</v>
      </c>
      <c r="G178" s="215" t="s">
        <v>484</v>
      </c>
      <c r="H178" s="216">
        <v>4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45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91</v>
      </c>
      <c r="AT178" s="223" t="s">
        <v>151</v>
      </c>
      <c r="AU178" s="223" t="s">
        <v>77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91</v>
      </c>
      <c r="BM178" s="223" t="s">
        <v>1128</v>
      </c>
    </row>
    <row r="179" s="2" customFormat="1">
      <c r="A179" s="38"/>
      <c r="B179" s="39"/>
      <c r="C179" s="40"/>
      <c r="D179" s="225" t="s">
        <v>157</v>
      </c>
      <c r="E179" s="40"/>
      <c r="F179" s="226" t="s">
        <v>1127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77</v>
      </c>
    </row>
    <row r="180" s="2" customFormat="1" ht="16.5" customHeight="1">
      <c r="A180" s="38"/>
      <c r="B180" s="39"/>
      <c r="C180" s="212" t="s">
        <v>351</v>
      </c>
      <c r="D180" s="212" t="s">
        <v>151</v>
      </c>
      <c r="E180" s="213" t="s">
        <v>1025</v>
      </c>
      <c r="F180" s="214" t="s">
        <v>1026</v>
      </c>
      <c r="G180" s="215" t="s">
        <v>484</v>
      </c>
      <c r="H180" s="216">
        <v>203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45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91</v>
      </c>
      <c r="AT180" s="223" t="s">
        <v>151</v>
      </c>
      <c r="AU180" s="223" t="s">
        <v>77</v>
      </c>
      <c r="AY180" s="17" t="s">
        <v>148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91</v>
      </c>
      <c r="BM180" s="223" t="s">
        <v>1129</v>
      </c>
    </row>
    <row r="181" s="2" customFormat="1">
      <c r="A181" s="38"/>
      <c r="B181" s="39"/>
      <c r="C181" s="40"/>
      <c r="D181" s="225" t="s">
        <v>157</v>
      </c>
      <c r="E181" s="40"/>
      <c r="F181" s="226" t="s">
        <v>1026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157</v>
      </c>
      <c r="AU181" s="17" t="s">
        <v>77</v>
      </c>
    </row>
    <row r="182" s="2" customFormat="1" ht="16.5" customHeight="1">
      <c r="A182" s="38"/>
      <c r="B182" s="39"/>
      <c r="C182" s="212" t="s">
        <v>357</v>
      </c>
      <c r="D182" s="212" t="s">
        <v>151</v>
      </c>
      <c r="E182" s="213" t="s">
        <v>1130</v>
      </c>
      <c r="F182" s="214" t="s">
        <v>1131</v>
      </c>
      <c r="G182" s="215" t="s">
        <v>484</v>
      </c>
      <c r="H182" s="216">
        <v>34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45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91</v>
      </c>
      <c r="AT182" s="223" t="s">
        <v>151</v>
      </c>
      <c r="AU182" s="223" t="s">
        <v>77</v>
      </c>
      <c r="AY182" s="17" t="s">
        <v>148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91</v>
      </c>
      <c r="BM182" s="223" t="s">
        <v>1132</v>
      </c>
    </row>
    <row r="183" s="2" customFormat="1">
      <c r="A183" s="38"/>
      <c r="B183" s="39"/>
      <c r="C183" s="40"/>
      <c r="D183" s="225" t="s">
        <v>157</v>
      </c>
      <c r="E183" s="40"/>
      <c r="F183" s="226" t="s">
        <v>1131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157</v>
      </c>
      <c r="AU183" s="17" t="s">
        <v>77</v>
      </c>
    </row>
    <row r="184" s="2" customFormat="1" ht="16.5" customHeight="1">
      <c r="A184" s="38"/>
      <c r="B184" s="39"/>
      <c r="C184" s="212" t="s">
        <v>362</v>
      </c>
      <c r="D184" s="212" t="s">
        <v>151</v>
      </c>
      <c r="E184" s="213" t="s">
        <v>1133</v>
      </c>
      <c r="F184" s="214" t="s">
        <v>1134</v>
      </c>
      <c r="G184" s="215" t="s">
        <v>484</v>
      </c>
      <c r="H184" s="216">
        <v>3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45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91</v>
      </c>
      <c r="AT184" s="223" t="s">
        <v>151</v>
      </c>
      <c r="AU184" s="223" t="s">
        <v>77</v>
      </c>
      <c r="AY184" s="17" t="s">
        <v>148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91</v>
      </c>
      <c r="BM184" s="223" t="s">
        <v>1135</v>
      </c>
    </row>
    <row r="185" s="2" customFormat="1">
      <c r="A185" s="38"/>
      <c r="B185" s="39"/>
      <c r="C185" s="40"/>
      <c r="D185" s="225" t="s">
        <v>157</v>
      </c>
      <c r="E185" s="40"/>
      <c r="F185" s="226" t="s">
        <v>1134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157</v>
      </c>
      <c r="AU185" s="17" t="s">
        <v>77</v>
      </c>
    </row>
    <row r="186" s="2" customFormat="1" ht="16.5" customHeight="1">
      <c r="A186" s="38"/>
      <c r="B186" s="39"/>
      <c r="C186" s="212" t="s">
        <v>481</v>
      </c>
      <c r="D186" s="212" t="s">
        <v>151</v>
      </c>
      <c r="E186" s="213" t="s">
        <v>1136</v>
      </c>
      <c r="F186" s="214" t="s">
        <v>1137</v>
      </c>
      <c r="G186" s="215" t="s">
        <v>716</v>
      </c>
      <c r="H186" s="216">
        <v>150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45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91</v>
      </c>
      <c r="AT186" s="223" t="s">
        <v>151</v>
      </c>
      <c r="AU186" s="223" t="s">
        <v>77</v>
      </c>
      <c r="AY186" s="17" t="s">
        <v>148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91</v>
      </c>
      <c r="BM186" s="223" t="s">
        <v>1138</v>
      </c>
    </row>
    <row r="187" s="2" customFormat="1">
      <c r="A187" s="38"/>
      <c r="B187" s="39"/>
      <c r="C187" s="40"/>
      <c r="D187" s="225" t="s">
        <v>157</v>
      </c>
      <c r="E187" s="40"/>
      <c r="F187" s="226" t="s">
        <v>1137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157</v>
      </c>
      <c r="AU187" s="17" t="s">
        <v>77</v>
      </c>
    </row>
    <row r="188" s="2" customFormat="1" ht="16.5" customHeight="1">
      <c r="A188" s="38"/>
      <c r="B188" s="39"/>
      <c r="C188" s="212" t="s">
        <v>487</v>
      </c>
      <c r="D188" s="212" t="s">
        <v>151</v>
      </c>
      <c r="E188" s="213" t="s">
        <v>1139</v>
      </c>
      <c r="F188" s="214" t="s">
        <v>1140</v>
      </c>
      <c r="G188" s="215" t="s">
        <v>484</v>
      </c>
      <c r="H188" s="216">
        <v>22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45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91</v>
      </c>
      <c r="AT188" s="223" t="s">
        <v>151</v>
      </c>
      <c r="AU188" s="223" t="s">
        <v>77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91</v>
      </c>
      <c r="BM188" s="223" t="s">
        <v>1141</v>
      </c>
    </row>
    <row r="189" s="2" customFormat="1">
      <c r="A189" s="38"/>
      <c r="B189" s="39"/>
      <c r="C189" s="40"/>
      <c r="D189" s="225" t="s">
        <v>157</v>
      </c>
      <c r="E189" s="40"/>
      <c r="F189" s="226" t="s">
        <v>1140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157</v>
      </c>
      <c r="AU189" s="17" t="s">
        <v>77</v>
      </c>
    </row>
    <row r="190" s="2" customFormat="1" ht="16.5" customHeight="1">
      <c r="A190" s="38"/>
      <c r="B190" s="39"/>
      <c r="C190" s="212" t="s">
        <v>493</v>
      </c>
      <c r="D190" s="212" t="s">
        <v>151</v>
      </c>
      <c r="E190" s="213" t="s">
        <v>999</v>
      </c>
      <c r="F190" s="214" t="s">
        <v>1022</v>
      </c>
      <c r="G190" s="215" t="s">
        <v>484</v>
      </c>
      <c r="H190" s="216">
        <v>22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45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91</v>
      </c>
      <c r="AT190" s="223" t="s">
        <v>151</v>
      </c>
      <c r="AU190" s="223" t="s">
        <v>77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91</v>
      </c>
      <c r="BM190" s="223" t="s">
        <v>1142</v>
      </c>
    </row>
    <row r="191" s="2" customFormat="1">
      <c r="A191" s="38"/>
      <c r="B191" s="39"/>
      <c r="C191" s="40"/>
      <c r="D191" s="225" t="s">
        <v>157</v>
      </c>
      <c r="E191" s="40"/>
      <c r="F191" s="226" t="s">
        <v>1022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77</v>
      </c>
    </row>
    <row r="192" s="2" customFormat="1" ht="16.5" customHeight="1">
      <c r="A192" s="38"/>
      <c r="B192" s="39"/>
      <c r="C192" s="212" t="s">
        <v>500</v>
      </c>
      <c r="D192" s="212" t="s">
        <v>151</v>
      </c>
      <c r="E192" s="213" t="s">
        <v>1143</v>
      </c>
      <c r="F192" s="214" t="s">
        <v>1144</v>
      </c>
      <c r="G192" s="215" t="s">
        <v>484</v>
      </c>
      <c r="H192" s="216">
        <v>22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45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91</v>
      </c>
      <c r="AT192" s="223" t="s">
        <v>151</v>
      </c>
      <c r="AU192" s="223" t="s">
        <v>77</v>
      </c>
      <c r="AY192" s="17" t="s">
        <v>148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91</v>
      </c>
      <c r="BM192" s="223" t="s">
        <v>1145</v>
      </c>
    </row>
    <row r="193" s="2" customFormat="1">
      <c r="A193" s="38"/>
      <c r="B193" s="39"/>
      <c r="C193" s="40"/>
      <c r="D193" s="225" t="s">
        <v>157</v>
      </c>
      <c r="E193" s="40"/>
      <c r="F193" s="226" t="s">
        <v>1144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77</v>
      </c>
    </row>
    <row r="194" s="2" customFormat="1" ht="16.5" customHeight="1">
      <c r="A194" s="38"/>
      <c r="B194" s="39"/>
      <c r="C194" s="212" t="s">
        <v>506</v>
      </c>
      <c r="D194" s="212" t="s">
        <v>151</v>
      </c>
      <c r="E194" s="213" t="s">
        <v>1146</v>
      </c>
      <c r="F194" s="214" t="s">
        <v>1147</v>
      </c>
      <c r="G194" s="215" t="s">
        <v>484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45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91</v>
      </c>
      <c r="AT194" s="223" t="s">
        <v>151</v>
      </c>
      <c r="AU194" s="223" t="s">
        <v>77</v>
      </c>
      <c r="AY194" s="17" t="s">
        <v>148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91</v>
      </c>
      <c r="BM194" s="223" t="s">
        <v>1148</v>
      </c>
    </row>
    <row r="195" s="2" customFormat="1">
      <c r="A195" s="38"/>
      <c r="B195" s="39"/>
      <c r="C195" s="40"/>
      <c r="D195" s="225" t="s">
        <v>157</v>
      </c>
      <c r="E195" s="40"/>
      <c r="F195" s="226" t="s">
        <v>1147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157</v>
      </c>
      <c r="AU195" s="17" t="s">
        <v>77</v>
      </c>
    </row>
    <row r="196" s="2" customFormat="1" ht="16.5" customHeight="1">
      <c r="A196" s="38"/>
      <c r="B196" s="39"/>
      <c r="C196" s="212" t="s">
        <v>512</v>
      </c>
      <c r="D196" s="212" t="s">
        <v>151</v>
      </c>
      <c r="E196" s="213" t="s">
        <v>1005</v>
      </c>
      <c r="F196" s="214" t="s">
        <v>1149</v>
      </c>
      <c r="G196" s="215" t="s">
        <v>484</v>
      </c>
      <c r="H196" s="216">
        <v>22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45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91</v>
      </c>
      <c r="AT196" s="223" t="s">
        <v>151</v>
      </c>
      <c r="AU196" s="223" t="s">
        <v>77</v>
      </c>
      <c r="AY196" s="17" t="s">
        <v>148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91</v>
      </c>
      <c r="BM196" s="223" t="s">
        <v>1150</v>
      </c>
    </row>
    <row r="197" s="2" customFormat="1">
      <c r="A197" s="38"/>
      <c r="B197" s="39"/>
      <c r="C197" s="40"/>
      <c r="D197" s="225" t="s">
        <v>157</v>
      </c>
      <c r="E197" s="40"/>
      <c r="F197" s="226" t="s">
        <v>1149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77</v>
      </c>
    </row>
    <row r="198" s="12" customFormat="1" ht="25.92" customHeight="1">
      <c r="A198" s="12"/>
      <c r="B198" s="196"/>
      <c r="C198" s="197"/>
      <c r="D198" s="198" t="s">
        <v>72</v>
      </c>
      <c r="E198" s="199" t="s">
        <v>997</v>
      </c>
      <c r="F198" s="199" t="s">
        <v>998</v>
      </c>
      <c r="G198" s="197"/>
      <c r="H198" s="197"/>
      <c r="I198" s="200"/>
      <c r="J198" s="201">
        <f>BK198</f>
        <v>0</v>
      </c>
      <c r="K198" s="197"/>
      <c r="L198" s="202"/>
      <c r="M198" s="203"/>
      <c r="N198" s="204"/>
      <c r="O198" s="204"/>
      <c r="P198" s="205">
        <f>SUM(P199:P206)</f>
        <v>0</v>
      </c>
      <c r="Q198" s="204"/>
      <c r="R198" s="205">
        <f>SUM(R199:R206)</f>
        <v>0</v>
      </c>
      <c r="S198" s="204"/>
      <c r="T198" s="206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77</v>
      </c>
      <c r="AT198" s="208" t="s">
        <v>72</v>
      </c>
      <c r="AU198" s="208" t="s">
        <v>73</v>
      </c>
      <c r="AY198" s="207" t="s">
        <v>148</v>
      </c>
      <c r="BK198" s="209">
        <f>SUM(BK199:BK206)</f>
        <v>0</v>
      </c>
    </row>
    <row r="199" s="2" customFormat="1" ht="16.5" customHeight="1">
      <c r="A199" s="38"/>
      <c r="B199" s="39"/>
      <c r="C199" s="212" t="s">
        <v>368</v>
      </c>
      <c r="D199" s="212" t="s">
        <v>151</v>
      </c>
      <c r="E199" s="213" t="s">
        <v>1151</v>
      </c>
      <c r="F199" s="214" t="s">
        <v>1152</v>
      </c>
      <c r="G199" s="215" t="s">
        <v>484</v>
      </c>
      <c r="H199" s="216">
        <v>1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45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91</v>
      </c>
      <c r="AT199" s="223" t="s">
        <v>151</v>
      </c>
      <c r="AU199" s="223" t="s">
        <v>77</v>
      </c>
      <c r="AY199" s="17" t="s">
        <v>148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91</v>
      </c>
      <c r="BM199" s="223" t="s">
        <v>1153</v>
      </c>
    </row>
    <row r="200" s="2" customFormat="1">
      <c r="A200" s="38"/>
      <c r="B200" s="39"/>
      <c r="C200" s="40"/>
      <c r="D200" s="225" t="s">
        <v>157</v>
      </c>
      <c r="E200" s="40"/>
      <c r="F200" s="226" t="s">
        <v>1152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157</v>
      </c>
      <c r="AU200" s="17" t="s">
        <v>77</v>
      </c>
    </row>
    <row r="201" s="2" customFormat="1" ht="16.5" customHeight="1">
      <c r="A201" s="38"/>
      <c r="B201" s="39"/>
      <c r="C201" s="212" t="s">
        <v>641</v>
      </c>
      <c r="D201" s="212" t="s">
        <v>151</v>
      </c>
      <c r="E201" s="213" t="s">
        <v>1154</v>
      </c>
      <c r="F201" s="214" t="s">
        <v>1155</v>
      </c>
      <c r="G201" s="215" t="s">
        <v>484</v>
      </c>
      <c r="H201" s="216">
        <v>1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45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91</v>
      </c>
      <c r="AT201" s="223" t="s">
        <v>151</v>
      </c>
      <c r="AU201" s="223" t="s">
        <v>77</v>
      </c>
      <c r="AY201" s="17" t="s">
        <v>148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91</v>
      </c>
      <c r="BM201" s="223" t="s">
        <v>1156</v>
      </c>
    </row>
    <row r="202" s="2" customFormat="1">
      <c r="A202" s="38"/>
      <c r="B202" s="39"/>
      <c r="C202" s="40"/>
      <c r="D202" s="225" t="s">
        <v>157</v>
      </c>
      <c r="E202" s="40"/>
      <c r="F202" s="226" t="s">
        <v>1155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77</v>
      </c>
    </row>
    <row r="203" s="2" customFormat="1" ht="16.5" customHeight="1">
      <c r="A203" s="38"/>
      <c r="B203" s="39"/>
      <c r="C203" s="212" t="s">
        <v>643</v>
      </c>
      <c r="D203" s="212" t="s">
        <v>151</v>
      </c>
      <c r="E203" s="213" t="s">
        <v>1029</v>
      </c>
      <c r="F203" s="214" t="s">
        <v>1030</v>
      </c>
      <c r="G203" s="215" t="s">
        <v>484</v>
      </c>
      <c r="H203" s="216">
        <v>34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45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91</v>
      </c>
      <c r="AT203" s="223" t="s">
        <v>151</v>
      </c>
      <c r="AU203" s="223" t="s">
        <v>77</v>
      </c>
      <c r="AY203" s="17" t="s">
        <v>148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91</v>
      </c>
      <c r="BM203" s="223" t="s">
        <v>1157</v>
      </c>
    </row>
    <row r="204" s="2" customFormat="1">
      <c r="A204" s="38"/>
      <c r="B204" s="39"/>
      <c r="C204" s="40"/>
      <c r="D204" s="225" t="s">
        <v>157</v>
      </c>
      <c r="E204" s="40"/>
      <c r="F204" s="226" t="s">
        <v>1030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157</v>
      </c>
      <c r="AU204" s="17" t="s">
        <v>77</v>
      </c>
    </row>
    <row r="205" s="2" customFormat="1" ht="16.5" customHeight="1">
      <c r="A205" s="38"/>
      <c r="B205" s="39"/>
      <c r="C205" s="212" t="s">
        <v>375</v>
      </c>
      <c r="D205" s="212" t="s">
        <v>151</v>
      </c>
      <c r="E205" s="213" t="s">
        <v>1031</v>
      </c>
      <c r="F205" s="214" t="s">
        <v>1032</v>
      </c>
      <c r="G205" s="215" t="s">
        <v>484</v>
      </c>
      <c r="H205" s="216">
        <v>99</v>
      </c>
      <c r="I205" s="217"/>
      <c r="J205" s="218">
        <f>ROUND(I205*H205,2)</f>
        <v>0</v>
      </c>
      <c r="K205" s="214" t="s">
        <v>19</v>
      </c>
      <c r="L205" s="44"/>
      <c r="M205" s="219" t="s">
        <v>19</v>
      </c>
      <c r="N205" s="220" t="s">
        <v>45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91</v>
      </c>
      <c r="AT205" s="223" t="s">
        <v>151</v>
      </c>
      <c r="AU205" s="223" t="s">
        <v>77</v>
      </c>
      <c r="AY205" s="17" t="s">
        <v>148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91</v>
      </c>
      <c r="BM205" s="223" t="s">
        <v>1158</v>
      </c>
    </row>
    <row r="206" s="2" customFormat="1">
      <c r="A206" s="38"/>
      <c r="B206" s="39"/>
      <c r="C206" s="40"/>
      <c r="D206" s="225" t="s">
        <v>157</v>
      </c>
      <c r="E206" s="40"/>
      <c r="F206" s="226" t="s">
        <v>1032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157</v>
      </c>
      <c r="AU206" s="17" t="s">
        <v>77</v>
      </c>
    </row>
    <row r="207" s="12" customFormat="1" ht="25.92" customHeight="1">
      <c r="A207" s="12"/>
      <c r="B207" s="196"/>
      <c r="C207" s="197"/>
      <c r="D207" s="198" t="s">
        <v>72</v>
      </c>
      <c r="E207" s="199" t="s">
        <v>1033</v>
      </c>
      <c r="F207" s="199" t="s">
        <v>1034</v>
      </c>
      <c r="G207" s="197"/>
      <c r="H207" s="197"/>
      <c r="I207" s="200"/>
      <c r="J207" s="201">
        <f>BK207</f>
        <v>0</v>
      </c>
      <c r="K207" s="197"/>
      <c r="L207" s="202"/>
      <c r="M207" s="203"/>
      <c r="N207" s="204"/>
      <c r="O207" s="204"/>
      <c r="P207" s="205">
        <f>SUM(P208:P209)</f>
        <v>0</v>
      </c>
      <c r="Q207" s="204"/>
      <c r="R207" s="205">
        <f>SUM(R208:R209)</f>
        <v>0</v>
      </c>
      <c r="S207" s="204"/>
      <c r="T207" s="206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77</v>
      </c>
      <c r="AT207" s="208" t="s">
        <v>72</v>
      </c>
      <c r="AU207" s="208" t="s">
        <v>73</v>
      </c>
      <c r="AY207" s="207" t="s">
        <v>148</v>
      </c>
      <c r="BK207" s="209">
        <f>SUM(BK208:BK209)</f>
        <v>0</v>
      </c>
    </row>
    <row r="208" s="2" customFormat="1" ht="16.5" customHeight="1">
      <c r="A208" s="38"/>
      <c r="B208" s="39"/>
      <c r="C208" s="212" t="s">
        <v>382</v>
      </c>
      <c r="D208" s="212" t="s">
        <v>151</v>
      </c>
      <c r="E208" s="213" t="s">
        <v>1035</v>
      </c>
      <c r="F208" s="214" t="s">
        <v>1036</v>
      </c>
      <c r="G208" s="215" t="s">
        <v>1037</v>
      </c>
      <c r="H208" s="216">
        <v>16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45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91</v>
      </c>
      <c r="AT208" s="223" t="s">
        <v>151</v>
      </c>
      <c r="AU208" s="223" t="s">
        <v>77</v>
      </c>
      <c r="AY208" s="17" t="s">
        <v>148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91</v>
      </c>
      <c r="BM208" s="223" t="s">
        <v>1159</v>
      </c>
    </row>
    <row r="209" s="2" customFormat="1">
      <c r="A209" s="38"/>
      <c r="B209" s="39"/>
      <c r="C209" s="40"/>
      <c r="D209" s="225" t="s">
        <v>157</v>
      </c>
      <c r="E209" s="40"/>
      <c r="F209" s="226" t="s">
        <v>1036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157</v>
      </c>
      <c r="AU209" s="17" t="s">
        <v>77</v>
      </c>
    </row>
    <row r="210" s="12" customFormat="1" ht="25.92" customHeight="1">
      <c r="A210" s="12"/>
      <c r="B210" s="196"/>
      <c r="C210" s="197"/>
      <c r="D210" s="198" t="s">
        <v>72</v>
      </c>
      <c r="E210" s="199" t="s">
        <v>1038</v>
      </c>
      <c r="F210" s="199" t="s">
        <v>1039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SUM(P211:P214)</f>
        <v>0</v>
      </c>
      <c r="Q210" s="204"/>
      <c r="R210" s="205">
        <f>SUM(R211:R214)</f>
        <v>0</v>
      </c>
      <c r="S210" s="204"/>
      <c r="T210" s="206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77</v>
      </c>
      <c r="AT210" s="208" t="s">
        <v>72</v>
      </c>
      <c r="AU210" s="208" t="s">
        <v>73</v>
      </c>
      <c r="AY210" s="207" t="s">
        <v>148</v>
      </c>
      <c r="BK210" s="209">
        <f>SUM(BK211:BK214)</f>
        <v>0</v>
      </c>
    </row>
    <row r="211" s="2" customFormat="1" ht="16.5" customHeight="1">
      <c r="A211" s="38"/>
      <c r="B211" s="39"/>
      <c r="C211" s="212" t="s">
        <v>389</v>
      </c>
      <c r="D211" s="212" t="s">
        <v>151</v>
      </c>
      <c r="E211" s="213" t="s">
        <v>1040</v>
      </c>
      <c r="F211" s="214" t="s">
        <v>1041</v>
      </c>
      <c r="G211" s="215" t="s">
        <v>1037</v>
      </c>
      <c r="H211" s="216">
        <v>16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45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91</v>
      </c>
      <c r="AT211" s="223" t="s">
        <v>151</v>
      </c>
      <c r="AU211" s="223" t="s">
        <v>77</v>
      </c>
      <c r="AY211" s="17" t="s">
        <v>148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91</v>
      </c>
      <c r="BM211" s="223" t="s">
        <v>1160</v>
      </c>
    </row>
    <row r="212" s="2" customFormat="1">
      <c r="A212" s="38"/>
      <c r="B212" s="39"/>
      <c r="C212" s="40"/>
      <c r="D212" s="225" t="s">
        <v>157</v>
      </c>
      <c r="E212" s="40"/>
      <c r="F212" s="226" t="s">
        <v>1041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157</v>
      </c>
      <c r="AU212" s="17" t="s">
        <v>77</v>
      </c>
    </row>
    <row r="213" s="2" customFormat="1" ht="16.5" customHeight="1">
      <c r="A213" s="38"/>
      <c r="B213" s="39"/>
      <c r="C213" s="212" t="s">
        <v>395</v>
      </c>
      <c r="D213" s="212" t="s">
        <v>151</v>
      </c>
      <c r="E213" s="213" t="s">
        <v>1042</v>
      </c>
      <c r="F213" s="214" t="s">
        <v>1043</v>
      </c>
      <c r="G213" s="215" t="s">
        <v>1037</v>
      </c>
      <c r="H213" s="216">
        <v>2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45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91</v>
      </c>
      <c r="AT213" s="223" t="s">
        <v>151</v>
      </c>
      <c r="AU213" s="223" t="s">
        <v>77</v>
      </c>
      <c r="AY213" s="17" t="s">
        <v>148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91</v>
      </c>
      <c r="BM213" s="223" t="s">
        <v>1161</v>
      </c>
    </row>
    <row r="214" s="2" customFormat="1">
      <c r="A214" s="38"/>
      <c r="B214" s="39"/>
      <c r="C214" s="40"/>
      <c r="D214" s="225" t="s">
        <v>157</v>
      </c>
      <c r="E214" s="40"/>
      <c r="F214" s="226" t="s">
        <v>1043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157</v>
      </c>
      <c r="AU214" s="17" t="s">
        <v>77</v>
      </c>
    </row>
    <row r="215" s="12" customFormat="1" ht="25.92" customHeight="1">
      <c r="A215" s="12"/>
      <c r="B215" s="196"/>
      <c r="C215" s="197"/>
      <c r="D215" s="198" t="s">
        <v>72</v>
      </c>
      <c r="E215" s="199" t="s">
        <v>539</v>
      </c>
      <c r="F215" s="199" t="s">
        <v>540</v>
      </c>
      <c r="G215" s="197"/>
      <c r="H215" s="197"/>
      <c r="I215" s="200"/>
      <c r="J215" s="201">
        <f>BK215</f>
        <v>0</v>
      </c>
      <c r="K215" s="197"/>
      <c r="L215" s="202"/>
      <c r="M215" s="203"/>
      <c r="N215" s="204"/>
      <c r="O215" s="204"/>
      <c r="P215" s="205">
        <f>SUM(P216:P225)</f>
        <v>0</v>
      </c>
      <c r="Q215" s="204"/>
      <c r="R215" s="205">
        <f>SUM(R216:R225)</f>
        <v>0</v>
      </c>
      <c r="S215" s="204"/>
      <c r="T215" s="206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174</v>
      </c>
      <c r="AT215" s="208" t="s">
        <v>72</v>
      </c>
      <c r="AU215" s="208" t="s">
        <v>73</v>
      </c>
      <c r="AY215" s="207" t="s">
        <v>148</v>
      </c>
      <c r="BK215" s="209">
        <f>SUM(BK216:BK225)</f>
        <v>0</v>
      </c>
    </row>
    <row r="216" s="2" customFormat="1" ht="16.5" customHeight="1">
      <c r="A216" s="38"/>
      <c r="B216" s="39"/>
      <c r="C216" s="212" t="s">
        <v>518</v>
      </c>
      <c r="D216" s="212" t="s">
        <v>151</v>
      </c>
      <c r="E216" s="213" t="s">
        <v>1162</v>
      </c>
      <c r="F216" s="214" t="s">
        <v>1045</v>
      </c>
      <c r="G216" s="215" t="s">
        <v>1163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45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547</v>
      </c>
      <c r="AT216" s="223" t="s">
        <v>151</v>
      </c>
      <c r="AU216" s="223" t="s">
        <v>77</v>
      </c>
      <c r="AY216" s="17" t="s">
        <v>148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547</v>
      </c>
      <c r="BM216" s="223" t="s">
        <v>1164</v>
      </c>
    </row>
    <row r="217" s="2" customFormat="1">
      <c r="A217" s="38"/>
      <c r="B217" s="39"/>
      <c r="C217" s="40"/>
      <c r="D217" s="225" t="s">
        <v>157</v>
      </c>
      <c r="E217" s="40"/>
      <c r="F217" s="226" t="s">
        <v>1048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157</v>
      </c>
      <c r="AU217" s="17" t="s">
        <v>77</v>
      </c>
    </row>
    <row r="218" s="2" customFormat="1" ht="16.5" customHeight="1">
      <c r="A218" s="38"/>
      <c r="B218" s="39"/>
      <c r="C218" s="212" t="s">
        <v>526</v>
      </c>
      <c r="D218" s="212" t="s">
        <v>151</v>
      </c>
      <c r="E218" s="213" t="s">
        <v>1165</v>
      </c>
      <c r="F218" s="214" t="s">
        <v>1050</v>
      </c>
      <c r="G218" s="215" t="s">
        <v>1163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45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547</v>
      </c>
      <c r="AT218" s="223" t="s">
        <v>151</v>
      </c>
      <c r="AU218" s="223" t="s">
        <v>77</v>
      </c>
      <c r="AY218" s="17" t="s">
        <v>148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547</v>
      </c>
      <c r="BM218" s="223" t="s">
        <v>1166</v>
      </c>
    </row>
    <row r="219" s="2" customFormat="1">
      <c r="A219" s="38"/>
      <c r="B219" s="39"/>
      <c r="C219" s="40"/>
      <c r="D219" s="225" t="s">
        <v>157</v>
      </c>
      <c r="E219" s="40"/>
      <c r="F219" s="226" t="s">
        <v>1048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77</v>
      </c>
    </row>
    <row r="220" s="2" customFormat="1" ht="16.5" customHeight="1">
      <c r="A220" s="38"/>
      <c r="B220" s="39"/>
      <c r="C220" s="212" t="s">
        <v>534</v>
      </c>
      <c r="D220" s="212" t="s">
        <v>151</v>
      </c>
      <c r="E220" s="213" t="s">
        <v>1167</v>
      </c>
      <c r="F220" s="214" t="s">
        <v>1053</v>
      </c>
      <c r="G220" s="215" t="s">
        <v>1163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45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547</v>
      </c>
      <c r="AT220" s="223" t="s">
        <v>151</v>
      </c>
      <c r="AU220" s="223" t="s">
        <v>77</v>
      </c>
      <c r="AY220" s="17" t="s">
        <v>148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547</v>
      </c>
      <c r="BM220" s="223" t="s">
        <v>1168</v>
      </c>
    </row>
    <row r="221" s="2" customFormat="1">
      <c r="A221" s="38"/>
      <c r="B221" s="39"/>
      <c r="C221" s="40"/>
      <c r="D221" s="225" t="s">
        <v>157</v>
      </c>
      <c r="E221" s="40"/>
      <c r="F221" s="226" t="s">
        <v>1048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157</v>
      </c>
      <c r="AU221" s="17" t="s">
        <v>77</v>
      </c>
    </row>
    <row r="222" s="2" customFormat="1" ht="16.5" customHeight="1">
      <c r="A222" s="38"/>
      <c r="B222" s="39"/>
      <c r="C222" s="212" t="s">
        <v>543</v>
      </c>
      <c r="D222" s="212" t="s">
        <v>151</v>
      </c>
      <c r="E222" s="213" t="s">
        <v>1169</v>
      </c>
      <c r="F222" s="214" t="s">
        <v>1056</v>
      </c>
      <c r="G222" s="215" t="s">
        <v>1163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45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547</v>
      </c>
      <c r="AT222" s="223" t="s">
        <v>151</v>
      </c>
      <c r="AU222" s="223" t="s">
        <v>77</v>
      </c>
      <c r="AY222" s="17" t="s">
        <v>148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547</v>
      </c>
      <c r="BM222" s="223" t="s">
        <v>1170</v>
      </c>
    </row>
    <row r="223" s="2" customFormat="1">
      <c r="A223" s="38"/>
      <c r="B223" s="39"/>
      <c r="C223" s="40"/>
      <c r="D223" s="225" t="s">
        <v>157</v>
      </c>
      <c r="E223" s="40"/>
      <c r="F223" s="226" t="s">
        <v>1048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157</v>
      </c>
      <c r="AU223" s="17" t="s">
        <v>77</v>
      </c>
    </row>
    <row r="224" s="2" customFormat="1" ht="16.5" customHeight="1">
      <c r="A224" s="38"/>
      <c r="B224" s="39"/>
      <c r="C224" s="212" t="s">
        <v>552</v>
      </c>
      <c r="D224" s="212" t="s">
        <v>151</v>
      </c>
      <c r="E224" s="213" t="s">
        <v>1171</v>
      </c>
      <c r="F224" s="214" t="s">
        <v>1172</v>
      </c>
      <c r="G224" s="215" t="s">
        <v>1163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45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547</v>
      </c>
      <c r="AT224" s="223" t="s">
        <v>151</v>
      </c>
      <c r="AU224" s="223" t="s">
        <v>77</v>
      </c>
      <c r="AY224" s="17" t="s">
        <v>148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547</v>
      </c>
      <c r="BM224" s="223" t="s">
        <v>1173</v>
      </c>
    </row>
    <row r="225" s="2" customFormat="1">
      <c r="A225" s="38"/>
      <c r="B225" s="39"/>
      <c r="C225" s="40"/>
      <c r="D225" s="225" t="s">
        <v>157</v>
      </c>
      <c r="E225" s="40"/>
      <c r="F225" s="226" t="s">
        <v>1172</v>
      </c>
      <c r="G225" s="40"/>
      <c r="H225" s="40"/>
      <c r="I225" s="227"/>
      <c r="J225" s="40"/>
      <c r="K225" s="40"/>
      <c r="L225" s="44"/>
      <c r="M225" s="264"/>
      <c r="N225" s="265"/>
      <c r="O225" s="266"/>
      <c r="P225" s="266"/>
      <c r="Q225" s="266"/>
      <c r="R225" s="266"/>
      <c r="S225" s="266"/>
      <c r="T225" s="267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157</v>
      </c>
      <c r="AU225" s="17" t="s">
        <v>77</v>
      </c>
    </row>
    <row r="226" s="2" customFormat="1" ht="6.96" customHeight="1">
      <c r="A226" s="38"/>
      <c r="B226" s="59"/>
      <c r="C226" s="60"/>
      <c r="D226" s="60"/>
      <c r="E226" s="60"/>
      <c r="F226" s="60"/>
      <c r="G226" s="60"/>
      <c r="H226" s="60"/>
      <c r="I226" s="60"/>
      <c r="J226" s="60"/>
      <c r="K226" s="60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loWeHov25OJywjAjUxZNrvh7W5IrRMBJWONz58hSSOhRbM9k+hF9f834EjU/4/sSm2MnRpgjY0fqs+2roCtG4g==" hashValue="5zgYcD4JQWNVuSxXeS3hcWA0N1JzhCskfOXBIeY+bYlOfK44eCcK9rnNsoBdcTFWylQjmhnN/+Mmg7j4e2mB3g==" algorithmName="SHA-512" password="CC35"/>
  <autoFilter ref="C93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77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969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1174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ROUND((SUM(BE94:BE219)),  2)</f>
        <v>0</v>
      </c>
      <c r="G35" s="38"/>
      <c r="H35" s="38"/>
      <c r="I35" s="157">
        <v>0.20999999999999999</v>
      </c>
      <c r="J35" s="156">
        <f>ROUND(((SUM(BE94:BE219))*I35),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ROUND((SUM(BF94:BF219)),  2)</f>
        <v>0</v>
      </c>
      <c r="G36" s="38"/>
      <c r="H36" s="38"/>
      <c r="I36" s="157">
        <v>0.14999999999999999</v>
      </c>
      <c r="J36" s="156">
        <f>ROUND(((SUM(BF94:BF219))*I36),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ROUND((SUM(BG94:BG219)),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ROUND((SUM(BH94:BH219)),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ROUND((SUM(BI94:BI219)),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3 - 2NP-položky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971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972</v>
      </c>
      <c r="E65" s="177"/>
      <c r="F65" s="177"/>
      <c r="G65" s="177"/>
      <c r="H65" s="177"/>
      <c r="I65" s="177"/>
      <c r="J65" s="178">
        <f>J96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973</v>
      </c>
      <c r="E66" s="177"/>
      <c r="F66" s="177"/>
      <c r="G66" s="177"/>
      <c r="H66" s="177"/>
      <c r="I66" s="177"/>
      <c r="J66" s="178">
        <f>J141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974</v>
      </c>
      <c r="E67" s="177"/>
      <c r="F67" s="177"/>
      <c r="G67" s="177"/>
      <c r="H67" s="177"/>
      <c r="I67" s="177"/>
      <c r="J67" s="178">
        <f>J156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972</v>
      </c>
      <c r="E68" s="177"/>
      <c r="F68" s="177"/>
      <c r="G68" s="177"/>
      <c r="H68" s="177"/>
      <c r="I68" s="177"/>
      <c r="J68" s="178">
        <f>J157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973</v>
      </c>
      <c r="E69" s="177"/>
      <c r="F69" s="177"/>
      <c r="G69" s="177"/>
      <c r="H69" s="177"/>
      <c r="I69" s="177"/>
      <c r="J69" s="178">
        <f>J192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975</v>
      </c>
      <c r="E70" s="177"/>
      <c r="F70" s="177"/>
      <c r="G70" s="177"/>
      <c r="H70" s="177"/>
      <c r="I70" s="177"/>
      <c r="J70" s="178">
        <f>J201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976</v>
      </c>
      <c r="E71" s="177"/>
      <c r="F71" s="177"/>
      <c r="G71" s="177"/>
      <c r="H71" s="177"/>
      <c r="I71" s="177"/>
      <c r="J71" s="178">
        <f>J204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130</v>
      </c>
      <c r="E72" s="177"/>
      <c r="F72" s="177"/>
      <c r="G72" s="177"/>
      <c r="H72" s="177"/>
      <c r="I72" s="177"/>
      <c r="J72" s="178">
        <f>J209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Čtyřlístek- udržovací práce DL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105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969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3 - 2NP-položky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>Ostrava</v>
      </c>
      <c r="G88" s="40"/>
      <c r="H88" s="40"/>
      <c r="I88" s="32" t="s">
        <v>23</v>
      </c>
      <c r="J88" s="72" t="str">
        <f>IF(J14="","",J14)</f>
        <v>19. 11. 2021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>Čtyřlístek</v>
      </c>
      <c r="G90" s="40"/>
      <c r="H90" s="40"/>
      <c r="I90" s="32" t="s">
        <v>33</v>
      </c>
      <c r="J90" s="36" t="str">
        <f>E23</f>
        <v xml:space="preserve"> 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IF(E20="","",E20)</f>
        <v>Vyplň údaj</v>
      </c>
      <c r="G91" s="40"/>
      <c r="H91" s="40"/>
      <c r="I91" s="32" t="s">
        <v>36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134</v>
      </c>
      <c r="D93" s="188" t="s">
        <v>58</v>
      </c>
      <c r="E93" s="188" t="s">
        <v>54</v>
      </c>
      <c r="F93" s="188" t="s">
        <v>55</v>
      </c>
      <c r="G93" s="188" t="s">
        <v>135</v>
      </c>
      <c r="H93" s="188" t="s">
        <v>136</v>
      </c>
      <c r="I93" s="188" t="s">
        <v>137</v>
      </c>
      <c r="J93" s="188" t="s">
        <v>111</v>
      </c>
      <c r="K93" s="189" t="s">
        <v>138</v>
      </c>
      <c r="L93" s="190"/>
      <c r="M93" s="92" t="s">
        <v>19</v>
      </c>
      <c r="N93" s="93" t="s">
        <v>43</v>
      </c>
      <c r="O93" s="93" t="s">
        <v>139</v>
      </c>
      <c r="P93" s="93" t="s">
        <v>140</v>
      </c>
      <c r="Q93" s="93" t="s">
        <v>141</v>
      </c>
      <c r="R93" s="93" t="s">
        <v>142</v>
      </c>
      <c r="S93" s="93" t="s">
        <v>143</v>
      </c>
      <c r="T93" s="94" t="s">
        <v>144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145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P95+P96+P141+P156+P157+P192+P201+P204+P209</f>
        <v>0</v>
      </c>
      <c r="Q94" s="96"/>
      <c r="R94" s="193">
        <f>R95+R96+R141+R156+R157+R192+R201+R204+R209</f>
        <v>0</v>
      </c>
      <c r="S94" s="96"/>
      <c r="T94" s="194">
        <f>T95+T96+T141+T156+T157+T192+T201+T204+T209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112</v>
      </c>
      <c r="BK94" s="195">
        <f>BK95+BK96+BK141+BK156+BK157+BK192+BK201+BK204+BK209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977</v>
      </c>
      <c r="F95" s="199" t="s">
        <v>978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v>0</v>
      </c>
      <c r="Q95" s="204"/>
      <c r="R95" s="205">
        <v>0</v>
      </c>
      <c r="S95" s="204"/>
      <c r="T95" s="206"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77</v>
      </c>
      <c r="AT95" s="208" t="s">
        <v>72</v>
      </c>
      <c r="AU95" s="208" t="s">
        <v>73</v>
      </c>
      <c r="AY95" s="207" t="s">
        <v>148</v>
      </c>
      <c r="BK95" s="209"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979</v>
      </c>
      <c r="F96" s="199" t="s">
        <v>980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SUM(P97:P140)</f>
        <v>0</v>
      </c>
      <c r="Q96" s="204"/>
      <c r="R96" s="205">
        <f>SUM(R97:R140)</f>
        <v>0</v>
      </c>
      <c r="S96" s="204"/>
      <c r="T96" s="206">
        <f>SUM(T97:T140)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77</v>
      </c>
      <c r="AT96" s="208" t="s">
        <v>72</v>
      </c>
      <c r="AU96" s="208" t="s">
        <v>73</v>
      </c>
      <c r="AY96" s="207" t="s">
        <v>148</v>
      </c>
      <c r="BK96" s="209">
        <f>SUM(BK97:BK140)</f>
        <v>0</v>
      </c>
    </row>
    <row r="97" s="2" customFormat="1" ht="16.5" customHeight="1">
      <c r="A97" s="38"/>
      <c r="B97" s="39"/>
      <c r="C97" s="212" t="s">
        <v>77</v>
      </c>
      <c r="D97" s="212" t="s">
        <v>151</v>
      </c>
      <c r="E97" s="213" t="s">
        <v>1065</v>
      </c>
      <c r="F97" s="214" t="s">
        <v>1066</v>
      </c>
      <c r="G97" s="215" t="s">
        <v>716</v>
      </c>
      <c r="H97" s="216">
        <v>150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45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91</v>
      </c>
      <c r="AT97" s="223" t="s">
        <v>151</v>
      </c>
      <c r="AU97" s="223" t="s">
        <v>77</v>
      </c>
      <c r="AY97" s="17" t="s">
        <v>148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91</v>
      </c>
      <c r="BM97" s="223" t="s">
        <v>81</v>
      </c>
    </row>
    <row r="98" s="2" customFormat="1">
      <c r="A98" s="38"/>
      <c r="B98" s="39"/>
      <c r="C98" s="40"/>
      <c r="D98" s="225" t="s">
        <v>157</v>
      </c>
      <c r="E98" s="40"/>
      <c r="F98" s="226" t="s">
        <v>1066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157</v>
      </c>
      <c r="AU98" s="17" t="s">
        <v>77</v>
      </c>
    </row>
    <row r="99" s="2" customFormat="1" ht="16.5" customHeight="1">
      <c r="A99" s="38"/>
      <c r="B99" s="39"/>
      <c r="C99" s="212" t="s">
        <v>81</v>
      </c>
      <c r="D99" s="212" t="s">
        <v>151</v>
      </c>
      <c r="E99" s="213" t="s">
        <v>1067</v>
      </c>
      <c r="F99" s="214" t="s">
        <v>1068</v>
      </c>
      <c r="G99" s="215" t="s">
        <v>716</v>
      </c>
      <c r="H99" s="216">
        <v>220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45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91</v>
      </c>
      <c r="AT99" s="223" t="s">
        <v>151</v>
      </c>
      <c r="AU99" s="223" t="s">
        <v>77</v>
      </c>
      <c r="AY99" s="17" t="s">
        <v>148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91</v>
      </c>
      <c r="BM99" s="223" t="s">
        <v>91</v>
      </c>
    </row>
    <row r="100" s="2" customFormat="1">
      <c r="A100" s="38"/>
      <c r="B100" s="39"/>
      <c r="C100" s="40"/>
      <c r="D100" s="225" t="s">
        <v>157</v>
      </c>
      <c r="E100" s="40"/>
      <c r="F100" s="226" t="s">
        <v>1068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157</v>
      </c>
      <c r="AU100" s="17" t="s">
        <v>77</v>
      </c>
    </row>
    <row r="101" s="2" customFormat="1" ht="16.5" customHeight="1">
      <c r="A101" s="38"/>
      <c r="B101" s="39"/>
      <c r="C101" s="212" t="s">
        <v>88</v>
      </c>
      <c r="D101" s="212" t="s">
        <v>151</v>
      </c>
      <c r="E101" s="213" t="s">
        <v>1069</v>
      </c>
      <c r="F101" s="214" t="s">
        <v>1070</v>
      </c>
      <c r="G101" s="215" t="s">
        <v>716</v>
      </c>
      <c r="H101" s="216">
        <v>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45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91</v>
      </c>
      <c r="AT101" s="223" t="s">
        <v>151</v>
      </c>
      <c r="AU101" s="223" t="s">
        <v>77</v>
      </c>
      <c r="AY101" s="17" t="s">
        <v>148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91</v>
      </c>
      <c r="BM101" s="223" t="s">
        <v>149</v>
      </c>
    </row>
    <row r="102" s="2" customFormat="1">
      <c r="A102" s="38"/>
      <c r="B102" s="39"/>
      <c r="C102" s="40"/>
      <c r="D102" s="225" t="s">
        <v>157</v>
      </c>
      <c r="E102" s="40"/>
      <c r="F102" s="226" t="s">
        <v>1071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157</v>
      </c>
      <c r="AU102" s="17" t="s">
        <v>77</v>
      </c>
    </row>
    <row r="103" s="2" customFormat="1" ht="16.5" customHeight="1">
      <c r="A103" s="38"/>
      <c r="B103" s="39"/>
      <c r="C103" s="212" t="s">
        <v>91</v>
      </c>
      <c r="D103" s="212" t="s">
        <v>151</v>
      </c>
      <c r="E103" s="213" t="s">
        <v>986</v>
      </c>
      <c r="F103" s="214" t="s">
        <v>987</v>
      </c>
      <c r="G103" s="215" t="s">
        <v>716</v>
      </c>
      <c r="H103" s="216">
        <v>1200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45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91</v>
      </c>
      <c r="AT103" s="223" t="s">
        <v>151</v>
      </c>
      <c r="AU103" s="223" t="s">
        <v>77</v>
      </c>
      <c r="AY103" s="17" t="s">
        <v>148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91</v>
      </c>
      <c r="BM103" s="223" t="s">
        <v>191</v>
      </c>
    </row>
    <row r="104" s="2" customFormat="1">
      <c r="A104" s="38"/>
      <c r="B104" s="39"/>
      <c r="C104" s="40"/>
      <c r="D104" s="225" t="s">
        <v>157</v>
      </c>
      <c r="E104" s="40"/>
      <c r="F104" s="226" t="s">
        <v>988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157</v>
      </c>
      <c r="AU104" s="17" t="s">
        <v>77</v>
      </c>
    </row>
    <row r="105" s="2" customFormat="1" ht="16.5" customHeight="1">
      <c r="A105" s="38"/>
      <c r="B105" s="39"/>
      <c r="C105" s="212" t="s">
        <v>174</v>
      </c>
      <c r="D105" s="212" t="s">
        <v>151</v>
      </c>
      <c r="E105" s="213" t="s">
        <v>1072</v>
      </c>
      <c r="F105" s="214" t="s">
        <v>1073</v>
      </c>
      <c r="G105" s="215" t="s">
        <v>716</v>
      </c>
      <c r="H105" s="216">
        <v>120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45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91</v>
      </c>
      <c r="AT105" s="223" t="s">
        <v>151</v>
      </c>
      <c r="AU105" s="223" t="s">
        <v>77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91</v>
      </c>
      <c r="BM105" s="223" t="s">
        <v>586</v>
      </c>
    </row>
    <row r="106" s="2" customFormat="1">
      <c r="A106" s="38"/>
      <c r="B106" s="39"/>
      <c r="C106" s="40"/>
      <c r="D106" s="225" t="s">
        <v>157</v>
      </c>
      <c r="E106" s="40"/>
      <c r="F106" s="226" t="s">
        <v>1074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157</v>
      </c>
      <c r="AU106" s="17" t="s">
        <v>77</v>
      </c>
    </row>
    <row r="107" s="2" customFormat="1" ht="16.5" customHeight="1">
      <c r="A107" s="38"/>
      <c r="B107" s="39"/>
      <c r="C107" s="212" t="s">
        <v>149</v>
      </c>
      <c r="D107" s="212" t="s">
        <v>151</v>
      </c>
      <c r="E107" s="213" t="s">
        <v>989</v>
      </c>
      <c r="F107" s="214" t="s">
        <v>990</v>
      </c>
      <c r="G107" s="215" t="s">
        <v>716</v>
      </c>
      <c r="H107" s="216">
        <v>40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45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91</v>
      </c>
      <c r="AT107" s="223" t="s">
        <v>151</v>
      </c>
      <c r="AU107" s="223" t="s">
        <v>77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91</v>
      </c>
      <c r="BM107" s="223" t="s">
        <v>206</v>
      </c>
    </row>
    <row r="108" s="2" customFormat="1">
      <c r="A108" s="38"/>
      <c r="B108" s="39"/>
      <c r="C108" s="40"/>
      <c r="D108" s="225" t="s">
        <v>157</v>
      </c>
      <c r="E108" s="40"/>
      <c r="F108" s="226" t="s">
        <v>990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157</v>
      </c>
      <c r="AU108" s="17" t="s">
        <v>77</v>
      </c>
    </row>
    <row r="109" s="2" customFormat="1" ht="16.5" customHeight="1">
      <c r="A109" s="38"/>
      <c r="B109" s="39"/>
      <c r="C109" s="212" t="s">
        <v>187</v>
      </c>
      <c r="D109" s="212" t="s">
        <v>151</v>
      </c>
      <c r="E109" s="213" t="s">
        <v>1075</v>
      </c>
      <c r="F109" s="214" t="s">
        <v>1076</v>
      </c>
      <c r="G109" s="215" t="s">
        <v>484</v>
      </c>
      <c r="H109" s="216">
        <v>163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45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91</v>
      </c>
      <c r="AT109" s="223" t="s">
        <v>151</v>
      </c>
      <c r="AU109" s="223" t="s">
        <v>77</v>
      </c>
      <c r="AY109" s="17" t="s">
        <v>148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91</v>
      </c>
      <c r="BM109" s="223" t="s">
        <v>220</v>
      </c>
    </row>
    <row r="110" s="2" customFormat="1">
      <c r="A110" s="38"/>
      <c r="B110" s="39"/>
      <c r="C110" s="40"/>
      <c r="D110" s="225" t="s">
        <v>157</v>
      </c>
      <c r="E110" s="40"/>
      <c r="F110" s="226" t="s">
        <v>1076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157</v>
      </c>
      <c r="AU110" s="17" t="s">
        <v>77</v>
      </c>
    </row>
    <row r="111" s="2" customFormat="1" ht="16.5" customHeight="1">
      <c r="A111" s="38"/>
      <c r="B111" s="39"/>
      <c r="C111" s="212" t="s">
        <v>191</v>
      </c>
      <c r="D111" s="212" t="s">
        <v>151</v>
      </c>
      <c r="E111" s="213" t="s">
        <v>1077</v>
      </c>
      <c r="F111" s="214" t="s">
        <v>1078</v>
      </c>
      <c r="G111" s="215" t="s">
        <v>484</v>
      </c>
      <c r="H111" s="216">
        <v>32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45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91</v>
      </c>
      <c r="AT111" s="223" t="s">
        <v>151</v>
      </c>
      <c r="AU111" s="223" t="s">
        <v>77</v>
      </c>
      <c r="AY111" s="17" t="s">
        <v>148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91</v>
      </c>
      <c r="BM111" s="223" t="s">
        <v>235</v>
      </c>
    </row>
    <row r="112" s="2" customFormat="1">
      <c r="A112" s="38"/>
      <c r="B112" s="39"/>
      <c r="C112" s="40"/>
      <c r="D112" s="225" t="s">
        <v>157</v>
      </c>
      <c r="E112" s="40"/>
      <c r="F112" s="226" t="s">
        <v>1078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157</v>
      </c>
      <c r="AU112" s="17" t="s">
        <v>77</v>
      </c>
    </row>
    <row r="113" s="2" customFormat="1" ht="16.5" customHeight="1">
      <c r="A113" s="38"/>
      <c r="B113" s="39"/>
      <c r="C113" s="212" t="s">
        <v>194</v>
      </c>
      <c r="D113" s="212" t="s">
        <v>151</v>
      </c>
      <c r="E113" s="213" t="s">
        <v>1079</v>
      </c>
      <c r="F113" s="214" t="s">
        <v>1080</v>
      </c>
      <c r="G113" s="215" t="s">
        <v>484</v>
      </c>
      <c r="H113" s="216">
        <v>160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45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91</v>
      </c>
      <c r="AT113" s="223" t="s">
        <v>151</v>
      </c>
      <c r="AU113" s="223" t="s">
        <v>77</v>
      </c>
      <c r="AY113" s="17" t="s">
        <v>148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91</v>
      </c>
      <c r="BM113" s="223" t="s">
        <v>247</v>
      </c>
    </row>
    <row r="114" s="2" customFormat="1">
      <c r="A114" s="38"/>
      <c r="B114" s="39"/>
      <c r="C114" s="40"/>
      <c r="D114" s="225" t="s">
        <v>157</v>
      </c>
      <c r="E114" s="40"/>
      <c r="F114" s="226" t="s">
        <v>1080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157</v>
      </c>
      <c r="AU114" s="17" t="s">
        <v>77</v>
      </c>
    </row>
    <row r="115" s="2" customFormat="1" ht="16.5" customHeight="1">
      <c r="A115" s="38"/>
      <c r="B115" s="39"/>
      <c r="C115" s="212" t="s">
        <v>586</v>
      </c>
      <c r="D115" s="212" t="s">
        <v>151</v>
      </c>
      <c r="E115" s="213" t="s">
        <v>1081</v>
      </c>
      <c r="F115" s="214" t="s">
        <v>1082</v>
      </c>
      <c r="G115" s="215" t="s">
        <v>484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45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91</v>
      </c>
      <c r="AT115" s="223" t="s">
        <v>151</v>
      </c>
      <c r="AU115" s="223" t="s">
        <v>77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91</v>
      </c>
      <c r="BM115" s="223" t="s">
        <v>259</v>
      </c>
    </row>
    <row r="116" s="2" customFormat="1">
      <c r="A116" s="38"/>
      <c r="B116" s="39"/>
      <c r="C116" s="40"/>
      <c r="D116" s="225" t="s">
        <v>157</v>
      </c>
      <c r="E116" s="40"/>
      <c r="F116" s="226" t="s">
        <v>1082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157</v>
      </c>
      <c r="AU116" s="17" t="s">
        <v>77</v>
      </c>
    </row>
    <row r="117" s="2" customFormat="1" ht="16.5" customHeight="1">
      <c r="A117" s="38"/>
      <c r="B117" s="39"/>
      <c r="C117" s="212" t="s">
        <v>588</v>
      </c>
      <c r="D117" s="212" t="s">
        <v>151</v>
      </c>
      <c r="E117" s="213" t="s">
        <v>995</v>
      </c>
      <c r="F117" s="214" t="s">
        <v>996</v>
      </c>
      <c r="G117" s="215" t="s">
        <v>484</v>
      </c>
      <c r="H117" s="216">
        <v>150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45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91</v>
      </c>
      <c r="AT117" s="223" t="s">
        <v>151</v>
      </c>
      <c r="AU117" s="223" t="s">
        <v>77</v>
      </c>
      <c r="AY117" s="17" t="s">
        <v>148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91</v>
      </c>
      <c r="BM117" s="223" t="s">
        <v>276</v>
      </c>
    </row>
    <row r="118" s="2" customFormat="1">
      <c r="A118" s="38"/>
      <c r="B118" s="39"/>
      <c r="C118" s="40"/>
      <c r="D118" s="225" t="s">
        <v>157</v>
      </c>
      <c r="E118" s="40"/>
      <c r="F118" s="226" t="s">
        <v>996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157</v>
      </c>
      <c r="AU118" s="17" t="s">
        <v>77</v>
      </c>
    </row>
    <row r="119" s="2" customFormat="1" ht="16.5" customHeight="1">
      <c r="A119" s="38"/>
      <c r="B119" s="39"/>
      <c r="C119" s="212" t="s">
        <v>206</v>
      </c>
      <c r="D119" s="212" t="s">
        <v>151</v>
      </c>
      <c r="E119" s="213" t="s">
        <v>1083</v>
      </c>
      <c r="F119" s="214" t="s">
        <v>1084</v>
      </c>
      <c r="G119" s="215" t="s">
        <v>484</v>
      </c>
      <c r="H119" s="216">
        <v>13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45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91</v>
      </c>
      <c r="AT119" s="223" t="s">
        <v>151</v>
      </c>
      <c r="AU119" s="223" t="s">
        <v>77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91</v>
      </c>
      <c r="BM119" s="223" t="s">
        <v>291</v>
      </c>
    </row>
    <row r="120" s="2" customFormat="1">
      <c r="A120" s="38"/>
      <c r="B120" s="39"/>
      <c r="C120" s="40"/>
      <c r="D120" s="225" t="s">
        <v>157</v>
      </c>
      <c r="E120" s="40"/>
      <c r="F120" s="226" t="s">
        <v>1084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157</v>
      </c>
      <c r="AU120" s="17" t="s">
        <v>77</v>
      </c>
    </row>
    <row r="121" s="2" customFormat="1" ht="16.5" customHeight="1">
      <c r="A121" s="38"/>
      <c r="B121" s="39"/>
      <c r="C121" s="212" t="s">
        <v>212</v>
      </c>
      <c r="D121" s="212" t="s">
        <v>151</v>
      </c>
      <c r="E121" s="213" t="s">
        <v>1085</v>
      </c>
      <c r="F121" s="214" t="s">
        <v>1086</v>
      </c>
      <c r="G121" s="215" t="s">
        <v>484</v>
      </c>
      <c r="H121" s="216">
        <v>13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45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91</v>
      </c>
      <c r="AT121" s="223" t="s">
        <v>151</v>
      </c>
      <c r="AU121" s="223" t="s">
        <v>77</v>
      </c>
      <c r="AY121" s="17" t="s">
        <v>148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91</v>
      </c>
      <c r="BM121" s="223" t="s">
        <v>303</v>
      </c>
    </row>
    <row r="122" s="2" customFormat="1">
      <c r="A122" s="38"/>
      <c r="B122" s="39"/>
      <c r="C122" s="40"/>
      <c r="D122" s="225" t="s">
        <v>157</v>
      </c>
      <c r="E122" s="40"/>
      <c r="F122" s="226" t="s">
        <v>1086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157</v>
      </c>
      <c r="AU122" s="17" t="s">
        <v>77</v>
      </c>
    </row>
    <row r="123" s="2" customFormat="1" ht="16.5" customHeight="1">
      <c r="A123" s="38"/>
      <c r="B123" s="39"/>
      <c r="C123" s="212" t="s">
        <v>220</v>
      </c>
      <c r="D123" s="212" t="s">
        <v>151</v>
      </c>
      <c r="E123" s="213" t="s">
        <v>1087</v>
      </c>
      <c r="F123" s="214" t="s">
        <v>1088</v>
      </c>
      <c r="G123" s="215" t="s">
        <v>484</v>
      </c>
      <c r="H123" s="216">
        <v>20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45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91</v>
      </c>
      <c r="AT123" s="223" t="s">
        <v>151</v>
      </c>
      <c r="AU123" s="223" t="s">
        <v>77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91</v>
      </c>
      <c r="BM123" s="223" t="s">
        <v>315</v>
      </c>
    </row>
    <row r="124" s="2" customFormat="1">
      <c r="A124" s="38"/>
      <c r="B124" s="39"/>
      <c r="C124" s="40"/>
      <c r="D124" s="225" t="s">
        <v>157</v>
      </c>
      <c r="E124" s="40"/>
      <c r="F124" s="226" t="s">
        <v>1088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157</v>
      </c>
      <c r="AU124" s="17" t="s">
        <v>77</v>
      </c>
    </row>
    <row r="125" s="2" customFormat="1" ht="16.5" customHeight="1">
      <c r="A125" s="38"/>
      <c r="B125" s="39"/>
      <c r="C125" s="212" t="s">
        <v>8</v>
      </c>
      <c r="D125" s="212" t="s">
        <v>151</v>
      </c>
      <c r="E125" s="213" t="s">
        <v>1089</v>
      </c>
      <c r="F125" s="214" t="s">
        <v>1090</v>
      </c>
      <c r="G125" s="215" t="s">
        <v>484</v>
      </c>
      <c r="H125" s="216">
        <v>3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45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91</v>
      </c>
      <c r="AT125" s="223" t="s">
        <v>151</v>
      </c>
      <c r="AU125" s="223" t="s">
        <v>77</v>
      </c>
      <c r="AY125" s="17" t="s">
        <v>148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91</v>
      </c>
      <c r="BM125" s="223" t="s">
        <v>325</v>
      </c>
    </row>
    <row r="126" s="2" customFormat="1">
      <c r="A126" s="38"/>
      <c r="B126" s="39"/>
      <c r="C126" s="40"/>
      <c r="D126" s="225" t="s">
        <v>157</v>
      </c>
      <c r="E126" s="40"/>
      <c r="F126" s="226" t="s">
        <v>1090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157</v>
      </c>
      <c r="AU126" s="17" t="s">
        <v>77</v>
      </c>
    </row>
    <row r="127" s="2" customFormat="1" ht="16.5" customHeight="1">
      <c r="A127" s="38"/>
      <c r="B127" s="39"/>
      <c r="C127" s="212" t="s">
        <v>424</v>
      </c>
      <c r="D127" s="212" t="s">
        <v>151</v>
      </c>
      <c r="E127" s="213" t="s">
        <v>981</v>
      </c>
      <c r="F127" s="214" t="s">
        <v>1092</v>
      </c>
      <c r="G127" s="215" t="s">
        <v>716</v>
      </c>
      <c r="H127" s="216">
        <v>150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45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91</v>
      </c>
      <c r="AT127" s="223" t="s">
        <v>151</v>
      </c>
      <c r="AU127" s="223" t="s">
        <v>77</v>
      </c>
      <c r="AY127" s="17" t="s">
        <v>148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91</v>
      </c>
      <c r="BM127" s="223" t="s">
        <v>1175</v>
      </c>
    </row>
    <row r="128" s="2" customFormat="1">
      <c r="A128" s="38"/>
      <c r="B128" s="39"/>
      <c r="C128" s="40"/>
      <c r="D128" s="225" t="s">
        <v>157</v>
      </c>
      <c r="E128" s="40"/>
      <c r="F128" s="226" t="s">
        <v>1092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157</v>
      </c>
      <c r="AU128" s="17" t="s">
        <v>77</v>
      </c>
    </row>
    <row r="129" s="2" customFormat="1" ht="16.5" customHeight="1">
      <c r="A129" s="38"/>
      <c r="B129" s="39"/>
      <c r="C129" s="212" t="s">
        <v>430</v>
      </c>
      <c r="D129" s="212" t="s">
        <v>151</v>
      </c>
      <c r="E129" s="213" t="s">
        <v>983</v>
      </c>
      <c r="F129" s="214" t="s">
        <v>1094</v>
      </c>
      <c r="G129" s="215" t="s">
        <v>716</v>
      </c>
      <c r="H129" s="216">
        <v>720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45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91</v>
      </c>
      <c r="AT129" s="223" t="s">
        <v>151</v>
      </c>
      <c r="AU129" s="223" t="s">
        <v>77</v>
      </c>
      <c r="AY129" s="17" t="s">
        <v>148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91</v>
      </c>
      <c r="BM129" s="223" t="s">
        <v>1176</v>
      </c>
    </row>
    <row r="130" s="2" customFormat="1">
      <c r="A130" s="38"/>
      <c r="B130" s="39"/>
      <c r="C130" s="40"/>
      <c r="D130" s="225" t="s">
        <v>157</v>
      </c>
      <c r="E130" s="40"/>
      <c r="F130" s="226" t="s">
        <v>1094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157</v>
      </c>
      <c r="AU130" s="17" t="s">
        <v>77</v>
      </c>
    </row>
    <row r="131" s="2" customFormat="1" ht="16.5" customHeight="1">
      <c r="A131" s="38"/>
      <c r="B131" s="39"/>
      <c r="C131" s="212" t="s">
        <v>435</v>
      </c>
      <c r="D131" s="212" t="s">
        <v>151</v>
      </c>
      <c r="E131" s="213" t="s">
        <v>1096</v>
      </c>
      <c r="F131" s="214" t="s">
        <v>1076</v>
      </c>
      <c r="G131" s="215" t="s">
        <v>484</v>
      </c>
      <c r="H131" s="216">
        <v>18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45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91</v>
      </c>
      <c r="AT131" s="223" t="s">
        <v>151</v>
      </c>
      <c r="AU131" s="223" t="s">
        <v>77</v>
      </c>
      <c r="AY131" s="17" t="s">
        <v>148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91</v>
      </c>
      <c r="BM131" s="223" t="s">
        <v>1177</v>
      </c>
    </row>
    <row r="132" s="2" customFormat="1">
      <c r="A132" s="38"/>
      <c r="B132" s="39"/>
      <c r="C132" s="40"/>
      <c r="D132" s="225" t="s">
        <v>157</v>
      </c>
      <c r="E132" s="40"/>
      <c r="F132" s="226" t="s">
        <v>1076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157</v>
      </c>
      <c r="AU132" s="17" t="s">
        <v>77</v>
      </c>
    </row>
    <row r="133" s="2" customFormat="1" ht="16.5" customHeight="1">
      <c r="A133" s="38"/>
      <c r="B133" s="39"/>
      <c r="C133" s="212" t="s">
        <v>443</v>
      </c>
      <c r="D133" s="212" t="s">
        <v>151</v>
      </c>
      <c r="E133" s="213" t="s">
        <v>1098</v>
      </c>
      <c r="F133" s="214" t="s">
        <v>1099</v>
      </c>
      <c r="G133" s="215" t="s">
        <v>484</v>
      </c>
      <c r="H133" s="216">
        <v>18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45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91</v>
      </c>
      <c r="AT133" s="223" t="s">
        <v>151</v>
      </c>
      <c r="AU133" s="223" t="s">
        <v>77</v>
      </c>
      <c r="AY133" s="17" t="s">
        <v>148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91</v>
      </c>
      <c r="BM133" s="223" t="s">
        <v>1178</v>
      </c>
    </row>
    <row r="134" s="2" customFormat="1">
      <c r="A134" s="38"/>
      <c r="B134" s="39"/>
      <c r="C134" s="40"/>
      <c r="D134" s="225" t="s">
        <v>157</v>
      </c>
      <c r="E134" s="40"/>
      <c r="F134" s="226" t="s">
        <v>1099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157</v>
      </c>
      <c r="AU134" s="17" t="s">
        <v>77</v>
      </c>
    </row>
    <row r="135" s="2" customFormat="1" ht="16.5" customHeight="1">
      <c r="A135" s="38"/>
      <c r="B135" s="39"/>
      <c r="C135" s="212" t="s">
        <v>449</v>
      </c>
      <c r="D135" s="212" t="s">
        <v>151</v>
      </c>
      <c r="E135" s="213" t="s">
        <v>991</v>
      </c>
      <c r="F135" s="214" t="s">
        <v>1101</v>
      </c>
      <c r="G135" s="215" t="s">
        <v>484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45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91</v>
      </c>
      <c r="AT135" s="223" t="s">
        <v>151</v>
      </c>
      <c r="AU135" s="223" t="s">
        <v>77</v>
      </c>
      <c r="AY135" s="17" t="s">
        <v>148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91</v>
      </c>
      <c r="BM135" s="223" t="s">
        <v>1179</v>
      </c>
    </row>
    <row r="136" s="2" customFormat="1">
      <c r="A136" s="38"/>
      <c r="B136" s="39"/>
      <c r="C136" s="40"/>
      <c r="D136" s="225" t="s">
        <v>157</v>
      </c>
      <c r="E136" s="40"/>
      <c r="F136" s="226" t="s">
        <v>1101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77</v>
      </c>
    </row>
    <row r="137" s="2" customFormat="1" ht="16.5" customHeight="1">
      <c r="A137" s="38"/>
      <c r="B137" s="39"/>
      <c r="C137" s="212" t="s">
        <v>455</v>
      </c>
      <c r="D137" s="212" t="s">
        <v>151</v>
      </c>
      <c r="E137" s="213" t="s">
        <v>993</v>
      </c>
      <c r="F137" s="214" t="s">
        <v>1103</v>
      </c>
      <c r="G137" s="215" t="s">
        <v>484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45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91</v>
      </c>
      <c r="AT137" s="223" t="s">
        <v>151</v>
      </c>
      <c r="AU137" s="223" t="s">
        <v>77</v>
      </c>
      <c r="AY137" s="17" t="s">
        <v>148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91</v>
      </c>
      <c r="BM137" s="223" t="s">
        <v>1180</v>
      </c>
    </row>
    <row r="138" s="2" customFormat="1">
      <c r="A138" s="38"/>
      <c r="B138" s="39"/>
      <c r="C138" s="40"/>
      <c r="D138" s="225" t="s">
        <v>157</v>
      </c>
      <c r="E138" s="40"/>
      <c r="F138" s="226" t="s">
        <v>1103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157</v>
      </c>
      <c r="AU138" s="17" t="s">
        <v>77</v>
      </c>
    </row>
    <row r="139" s="2" customFormat="1" ht="16.5" customHeight="1">
      <c r="A139" s="38"/>
      <c r="B139" s="39"/>
      <c r="C139" s="212" t="s">
        <v>461</v>
      </c>
      <c r="D139" s="212" t="s">
        <v>151</v>
      </c>
      <c r="E139" s="213" t="s">
        <v>1105</v>
      </c>
      <c r="F139" s="214" t="s">
        <v>1106</v>
      </c>
      <c r="G139" s="215" t="s">
        <v>484</v>
      </c>
      <c r="H139" s="216">
        <v>3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45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91</v>
      </c>
      <c r="AT139" s="223" t="s">
        <v>151</v>
      </c>
      <c r="AU139" s="223" t="s">
        <v>77</v>
      </c>
      <c r="AY139" s="17" t="s">
        <v>148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91</v>
      </c>
      <c r="BM139" s="223" t="s">
        <v>1181</v>
      </c>
    </row>
    <row r="140" s="2" customFormat="1">
      <c r="A140" s="38"/>
      <c r="B140" s="39"/>
      <c r="C140" s="40"/>
      <c r="D140" s="225" t="s">
        <v>157</v>
      </c>
      <c r="E140" s="40"/>
      <c r="F140" s="226" t="s">
        <v>1106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77</v>
      </c>
    </row>
    <row r="141" s="12" customFormat="1" ht="25.92" customHeight="1">
      <c r="A141" s="12"/>
      <c r="B141" s="196"/>
      <c r="C141" s="197"/>
      <c r="D141" s="198" t="s">
        <v>72</v>
      </c>
      <c r="E141" s="199" t="s">
        <v>997</v>
      </c>
      <c r="F141" s="199" t="s">
        <v>998</v>
      </c>
      <c r="G141" s="197"/>
      <c r="H141" s="197"/>
      <c r="I141" s="200"/>
      <c r="J141" s="201">
        <f>BK141</f>
        <v>0</v>
      </c>
      <c r="K141" s="197"/>
      <c r="L141" s="202"/>
      <c r="M141" s="203"/>
      <c r="N141" s="204"/>
      <c r="O141" s="204"/>
      <c r="P141" s="205">
        <f>SUM(P142:P155)</f>
        <v>0</v>
      </c>
      <c r="Q141" s="204"/>
      <c r="R141" s="205">
        <f>SUM(R142:R155)</f>
        <v>0</v>
      </c>
      <c r="S141" s="204"/>
      <c r="T141" s="206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77</v>
      </c>
      <c r="AT141" s="208" t="s">
        <v>72</v>
      </c>
      <c r="AU141" s="208" t="s">
        <v>73</v>
      </c>
      <c r="AY141" s="207" t="s">
        <v>148</v>
      </c>
      <c r="BK141" s="209">
        <f>SUM(BK142:BK155)</f>
        <v>0</v>
      </c>
    </row>
    <row r="142" s="2" customFormat="1" ht="16.5" customHeight="1">
      <c r="A142" s="38"/>
      <c r="B142" s="39"/>
      <c r="C142" s="212" t="s">
        <v>235</v>
      </c>
      <c r="D142" s="212" t="s">
        <v>151</v>
      </c>
      <c r="E142" s="213" t="s">
        <v>1108</v>
      </c>
      <c r="F142" s="214" t="s">
        <v>1109</v>
      </c>
      <c r="G142" s="215" t="s">
        <v>484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45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91</v>
      </c>
      <c r="AT142" s="223" t="s">
        <v>151</v>
      </c>
      <c r="AU142" s="223" t="s">
        <v>77</v>
      </c>
      <c r="AY142" s="17" t="s">
        <v>148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91</v>
      </c>
      <c r="BM142" s="223" t="s">
        <v>500</v>
      </c>
    </row>
    <row r="143" s="2" customFormat="1">
      <c r="A143" s="38"/>
      <c r="B143" s="39"/>
      <c r="C143" s="40"/>
      <c r="D143" s="225" t="s">
        <v>157</v>
      </c>
      <c r="E143" s="40"/>
      <c r="F143" s="226" t="s">
        <v>1109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157</v>
      </c>
      <c r="AU143" s="17" t="s">
        <v>77</v>
      </c>
    </row>
    <row r="144" s="2" customFormat="1" ht="16.5" customHeight="1">
      <c r="A144" s="38"/>
      <c r="B144" s="39"/>
      <c r="C144" s="212" t="s">
        <v>241</v>
      </c>
      <c r="D144" s="212" t="s">
        <v>151</v>
      </c>
      <c r="E144" s="213" t="s">
        <v>1001</v>
      </c>
      <c r="F144" s="214" t="s">
        <v>1002</v>
      </c>
      <c r="G144" s="215" t="s">
        <v>484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45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91</v>
      </c>
      <c r="AT144" s="223" t="s">
        <v>151</v>
      </c>
      <c r="AU144" s="223" t="s">
        <v>77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91</v>
      </c>
      <c r="BM144" s="223" t="s">
        <v>512</v>
      </c>
    </row>
    <row r="145" s="2" customFormat="1">
      <c r="A145" s="38"/>
      <c r="B145" s="39"/>
      <c r="C145" s="40"/>
      <c r="D145" s="225" t="s">
        <v>157</v>
      </c>
      <c r="E145" s="40"/>
      <c r="F145" s="226" t="s">
        <v>1002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77</v>
      </c>
    </row>
    <row r="146" s="2" customFormat="1" ht="16.5" customHeight="1">
      <c r="A146" s="38"/>
      <c r="B146" s="39"/>
      <c r="C146" s="212" t="s">
        <v>247</v>
      </c>
      <c r="D146" s="212" t="s">
        <v>151</v>
      </c>
      <c r="E146" s="213" t="s">
        <v>1110</v>
      </c>
      <c r="F146" s="214" t="s">
        <v>1111</v>
      </c>
      <c r="G146" s="215" t="s">
        <v>484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45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91</v>
      </c>
      <c r="AT146" s="223" t="s">
        <v>151</v>
      </c>
      <c r="AU146" s="223" t="s">
        <v>77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91</v>
      </c>
      <c r="BM146" s="223" t="s">
        <v>526</v>
      </c>
    </row>
    <row r="147" s="2" customFormat="1">
      <c r="A147" s="38"/>
      <c r="B147" s="39"/>
      <c r="C147" s="40"/>
      <c r="D147" s="225" t="s">
        <v>157</v>
      </c>
      <c r="E147" s="40"/>
      <c r="F147" s="226" t="s">
        <v>1111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77</v>
      </c>
    </row>
    <row r="148" s="2" customFormat="1" ht="16.5" customHeight="1">
      <c r="A148" s="38"/>
      <c r="B148" s="39"/>
      <c r="C148" s="212" t="s">
        <v>253</v>
      </c>
      <c r="D148" s="212" t="s">
        <v>151</v>
      </c>
      <c r="E148" s="213" t="s">
        <v>1112</v>
      </c>
      <c r="F148" s="214" t="s">
        <v>1113</v>
      </c>
      <c r="G148" s="215" t="s">
        <v>484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45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91</v>
      </c>
      <c r="AT148" s="223" t="s">
        <v>151</v>
      </c>
      <c r="AU148" s="223" t="s">
        <v>77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91</v>
      </c>
      <c r="BM148" s="223" t="s">
        <v>543</v>
      </c>
    </row>
    <row r="149" s="2" customFormat="1">
      <c r="A149" s="38"/>
      <c r="B149" s="39"/>
      <c r="C149" s="40"/>
      <c r="D149" s="225" t="s">
        <v>157</v>
      </c>
      <c r="E149" s="40"/>
      <c r="F149" s="226" t="s">
        <v>1113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77</v>
      </c>
    </row>
    <row r="150" s="2" customFormat="1" ht="16.5" customHeight="1">
      <c r="A150" s="38"/>
      <c r="B150" s="39"/>
      <c r="C150" s="212" t="s">
        <v>259</v>
      </c>
      <c r="D150" s="212" t="s">
        <v>151</v>
      </c>
      <c r="E150" s="213" t="s">
        <v>1003</v>
      </c>
      <c r="F150" s="214" t="s">
        <v>1004</v>
      </c>
      <c r="G150" s="215" t="s">
        <v>484</v>
      </c>
      <c r="H150" s="216">
        <v>32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45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91</v>
      </c>
      <c r="AT150" s="223" t="s">
        <v>151</v>
      </c>
      <c r="AU150" s="223" t="s">
        <v>77</v>
      </c>
      <c r="AY150" s="17" t="s">
        <v>148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91</v>
      </c>
      <c r="BM150" s="223" t="s">
        <v>736</v>
      </c>
    </row>
    <row r="151" s="2" customFormat="1">
      <c r="A151" s="38"/>
      <c r="B151" s="39"/>
      <c r="C151" s="40"/>
      <c r="D151" s="225" t="s">
        <v>157</v>
      </c>
      <c r="E151" s="40"/>
      <c r="F151" s="226" t="s">
        <v>1004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77</v>
      </c>
    </row>
    <row r="152" s="2" customFormat="1" ht="16.5" customHeight="1">
      <c r="A152" s="38"/>
      <c r="B152" s="39"/>
      <c r="C152" s="212" t="s">
        <v>7</v>
      </c>
      <c r="D152" s="212" t="s">
        <v>151</v>
      </c>
      <c r="E152" s="213" t="s">
        <v>1007</v>
      </c>
      <c r="F152" s="214" t="s">
        <v>1008</v>
      </c>
      <c r="G152" s="215" t="s">
        <v>484</v>
      </c>
      <c r="H152" s="216">
        <v>66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45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91</v>
      </c>
      <c r="AT152" s="223" t="s">
        <v>151</v>
      </c>
      <c r="AU152" s="223" t="s">
        <v>77</v>
      </c>
      <c r="AY152" s="17" t="s">
        <v>148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91</v>
      </c>
      <c r="BM152" s="223" t="s">
        <v>740</v>
      </c>
    </row>
    <row r="153" s="2" customFormat="1">
      <c r="A153" s="38"/>
      <c r="B153" s="39"/>
      <c r="C153" s="40"/>
      <c r="D153" s="225" t="s">
        <v>157</v>
      </c>
      <c r="E153" s="40"/>
      <c r="F153" s="226" t="s">
        <v>1008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157</v>
      </c>
      <c r="AU153" s="17" t="s">
        <v>77</v>
      </c>
    </row>
    <row r="154" s="2" customFormat="1" ht="16.5" customHeight="1">
      <c r="A154" s="38"/>
      <c r="B154" s="39"/>
      <c r="C154" s="212" t="s">
        <v>276</v>
      </c>
      <c r="D154" s="212" t="s">
        <v>151</v>
      </c>
      <c r="E154" s="213" t="s">
        <v>1009</v>
      </c>
      <c r="F154" s="214" t="s">
        <v>1010</v>
      </c>
      <c r="G154" s="215" t="s">
        <v>484</v>
      </c>
      <c r="H154" s="216">
        <v>33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45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91</v>
      </c>
      <c r="AT154" s="223" t="s">
        <v>151</v>
      </c>
      <c r="AU154" s="223" t="s">
        <v>77</v>
      </c>
      <c r="AY154" s="17" t="s">
        <v>148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91</v>
      </c>
      <c r="BM154" s="223" t="s">
        <v>745</v>
      </c>
    </row>
    <row r="155" s="2" customFormat="1">
      <c r="A155" s="38"/>
      <c r="B155" s="39"/>
      <c r="C155" s="40"/>
      <c r="D155" s="225" t="s">
        <v>157</v>
      </c>
      <c r="E155" s="40"/>
      <c r="F155" s="226" t="s">
        <v>1010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77</v>
      </c>
    </row>
    <row r="156" s="12" customFormat="1" ht="25.92" customHeight="1">
      <c r="A156" s="12"/>
      <c r="B156" s="196"/>
      <c r="C156" s="197"/>
      <c r="D156" s="198" t="s">
        <v>72</v>
      </c>
      <c r="E156" s="199" t="s">
        <v>1011</v>
      </c>
      <c r="F156" s="199" t="s">
        <v>1012</v>
      </c>
      <c r="G156" s="197"/>
      <c r="H156" s="197"/>
      <c r="I156" s="200"/>
      <c r="J156" s="201">
        <f>BK156</f>
        <v>0</v>
      </c>
      <c r="K156" s="197"/>
      <c r="L156" s="202"/>
      <c r="M156" s="203"/>
      <c r="N156" s="204"/>
      <c r="O156" s="204"/>
      <c r="P156" s="205">
        <v>0</v>
      </c>
      <c r="Q156" s="204"/>
      <c r="R156" s="205">
        <v>0</v>
      </c>
      <c r="S156" s="204"/>
      <c r="T156" s="206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77</v>
      </c>
      <c r="AT156" s="208" t="s">
        <v>72</v>
      </c>
      <c r="AU156" s="208" t="s">
        <v>73</v>
      </c>
      <c r="AY156" s="207" t="s">
        <v>148</v>
      </c>
      <c r="BK156" s="209">
        <v>0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979</v>
      </c>
      <c r="F157" s="199" t="s">
        <v>980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SUM(P158:P191)</f>
        <v>0</v>
      </c>
      <c r="Q157" s="204"/>
      <c r="R157" s="205">
        <f>SUM(R158:R191)</f>
        <v>0</v>
      </c>
      <c r="S157" s="204"/>
      <c r="T157" s="206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77</v>
      </c>
      <c r="AT157" s="208" t="s">
        <v>72</v>
      </c>
      <c r="AU157" s="208" t="s">
        <v>73</v>
      </c>
      <c r="AY157" s="207" t="s">
        <v>148</v>
      </c>
      <c r="BK157" s="209">
        <f>SUM(BK158:BK191)</f>
        <v>0</v>
      </c>
    </row>
    <row r="158" s="2" customFormat="1" ht="16.5" customHeight="1">
      <c r="A158" s="38"/>
      <c r="B158" s="39"/>
      <c r="C158" s="212" t="s">
        <v>284</v>
      </c>
      <c r="D158" s="212" t="s">
        <v>151</v>
      </c>
      <c r="E158" s="213" t="s">
        <v>1114</v>
      </c>
      <c r="F158" s="214" t="s">
        <v>1115</v>
      </c>
      <c r="G158" s="215" t="s">
        <v>716</v>
      </c>
      <c r="H158" s="216">
        <v>150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45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91</v>
      </c>
      <c r="AT158" s="223" t="s">
        <v>151</v>
      </c>
      <c r="AU158" s="223" t="s">
        <v>77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91</v>
      </c>
      <c r="BM158" s="223" t="s">
        <v>753</v>
      </c>
    </row>
    <row r="159" s="2" customFormat="1">
      <c r="A159" s="38"/>
      <c r="B159" s="39"/>
      <c r="C159" s="40"/>
      <c r="D159" s="225" t="s">
        <v>157</v>
      </c>
      <c r="E159" s="40"/>
      <c r="F159" s="226" t="s">
        <v>1115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157</v>
      </c>
      <c r="AU159" s="17" t="s">
        <v>77</v>
      </c>
    </row>
    <row r="160" s="2" customFormat="1" ht="16.5" customHeight="1">
      <c r="A160" s="38"/>
      <c r="B160" s="39"/>
      <c r="C160" s="212" t="s">
        <v>291</v>
      </c>
      <c r="D160" s="212" t="s">
        <v>151</v>
      </c>
      <c r="E160" s="213" t="s">
        <v>1116</v>
      </c>
      <c r="F160" s="214" t="s">
        <v>1117</v>
      </c>
      <c r="G160" s="215" t="s">
        <v>716</v>
      </c>
      <c r="H160" s="216">
        <v>220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45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91</v>
      </c>
      <c r="AT160" s="223" t="s">
        <v>151</v>
      </c>
      <c r="AU160" s="223" t="s">
        <v>77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91</v>
      </c>
      <c r="BM160" s="223" t="s">
        <v>757</v>
      </c>
    </row>
    <row r="161" s="2" customFormat="1">
      <c r="A161" s="38"/>
      <c r="B161" s="39"/>
      <c r="C161" s="40"/>
      <c r="D161" s="225" t="s">
        <v>157</v>
      </c>
      <c r="E161" s="40"/>
      <c r="F161" s="226" t="s">
        <v>1118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157</v>
      </c>
      <c r="AU161" s="17" t="s">
        <v>77</v>
      </c>
    </row>
    <row r="162" s="2" customFormat="1" ht="16.5" customHeight="1">
      <c r="A162" s="38"/>
      <c r="B162" s="39"/>
      <c r="C162" s="212" t="s">
        <v>297</v>
      </c>
      <c r="D162" s="212" t="s">
        <v>151</v>
      </c>
      <c r="E162" s="213" t="s">
        <v>1015</v>
      </c>
      <c r="F162" s="214" t="s">
        <v>1016</v>
      </c>
      <c r="G162" s="215" t="s">
        <v>716</v>
      </c>
      <c r="H162" s="216">
        <v>4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45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91</v>
      </c>
      <c r="AT162" s="223" t="s">
        <v>151</v>
      </c>
      <c r="AU162" s="223" t="s">
        <v>77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91</v>
      </c>
      <c r="BM162" s="223" t="s">
        <v>761</v>
      </c>
    </row>
    <row r="163" s="2" customFormat="1">
      <c r="A163" s="38"/>
      <c r="B163" s="39"/>
      <c r="C163" s="40"/>
      <c r="D163" s="225" t="s">
        <v>157</v>
      </c>
      <c r="E163" s="40"/>
      <c r="F163" s="226" t="s">
        <v>1016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77</v>
      </c>
    </row>
    <row r="164" s="2" customFormat="1" ht="16.5" customHeight="1">
      <c r="A164" s="38"/>
      <c r="B164" s="39"/>
      <c r="C164" s="212" t="s">
        <v>303</v>
      </c>
      <c r="D164" s="212" t="s">
        <v>151</v>
      </c>
      <c r="E164" s="213" t="s">
        <v>1017</v>
      </c>
      <c r="F164" s="214" t="s">
        <v>1018</v>
      </c>
      <c r="G164" s="215" t="s">
        <v>716</v>
      </c>
      <c r="H164" s="216">
        <v>1200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45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91</v>
      </c>
      <c r="AT164" s="223" t="s">
        <v>151</v>
      </c>
      <c r="AU164" s="223" t="s">
        <v>77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91</v>
      </c>
      <c r="BM164" s="223" t="s">
        <v>765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1018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77</v>
      </c>
    </row>
    <row r="166" s="2" customFormat="1" ht="16.5" customHeight="1">
      <c r="A166" s="38"/>
      <c r="B166" s="39"/>
      <c r="C166" s="212" t="s">
        <v>309</v>
      </c>
      <c r="D166" s="212" t="s">
        <v>151</v>
      </c>
      <c r="E166" s="213" t="s">
        <v>1119</v>
      </c>
      <c r="F166" s="214" t="s">
        <v>1120</v>
      </c>
      <c r="G166" s="215" t="s">
        <v>716</v>
      </c>
      <c r="H166" s="216">
        <v>120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45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91</v>
      </c>
      <c r="AT166" s="223" t="s">
        <v>151</v>
      </c>
      <c r="AU166" s="223" t="s">
        <v>77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91</v>
      </c>
      <c r="BM166" s="223" t="s">
        <v>769</v>
      </c>
    </row>
    <row r="167" s="2" customFormat="1">
      <c r="A167" s="38"/>
      <c r="B167" s="39"/>
      <c r="C167" s="40"/>
      <c r="D167" s="225" t="s">
        <v>157</v>
      </c>
      <c r="E167" s="40"/>
      <c r="F167" s="226" t="s">
        <v>1120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157</v>
      </c>
      <c r="AU167" s="17" t="s">
        <v>77</v>
      </c>
    </row>
    <row r="168" s="2" customFormat="1" ht="16.5" customHeight="1">
      <c r="A168" s="38"/>
      <c r="B168" s="39"/>
      <c r="C168" s="212" t="s">
        <v>315</v>
      </c>
      <c r="D168" s="212" t="s">
        <v>151</v>
      </c>
      <c r="E168" s="213" t="s">
        <v>1019</v>
      </c>
      <c r="F168" s="214" t="s">
        <v>1020</v>
      </c>
      <c r="G168" s="215" t="s">
        <v>716</v>
      </c>
      <c r="H168" s="216">
        <v>40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45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91</v>
      </c>
      <c r="AT168" s="223" t="s">
        <v>151</v>
      </c>
      <c r="AU168" s="223" t="s">
        <v>77</v>
      </c>
      <c r="AY168" s="17" t="s">
        <v>148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91</v>
      </c>
      <c r="BM168" s="223" t="s">
        <v>778</v>
      </c>
    </row>
    <row r="169" s="2" customFormat="1">
      <c r="A169" s="38"/>
      <c r="B169" s="39"/>
      <c r="C169" s="40"/>
      <c r="D169" s="225" t="s">
        <v>157</v>
      </c>
      <c r="E169" s="40"/>
      <c r="F169" s="226" t="s">
        <v>1020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157</v>
      </c>
      <c r="AU169" s="17" t="s">
        <v>77</v>
      </c>
    </row>
    <row r="170" s="2" customFormat="1" ht="16.5" customHeight="1">
      <c r="A170" s="38"/>
      <c r="B170" s="39"/>
      <c r="C170" s="212" t="s">
        <v>319</v>
      </c>
      <c r="D170" s="212" t="s">
        <v>151</v>
      </c>
      <c r="E170" s="213" t="s">
        <v>1021</v>
      </c>
      <c r="F170" s="214" t="s">
        <v>1022</v>
      </c>
      <c r="G170" s="215" t="s">
        <v>484</v>
      </c>
      <c r="H170" s="216">
        <v>163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45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91</v>
      </c>
      <c r="AT170" s="223" t="s">
        <v>151</v>
      </c>
      <c r="AU170" s="223" t="s">
        <v>77</v>
      </c>
      <c r="AY170" s="17" t="s">
        <v>148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91</v>
      </c>
      <c r="BM170" s="223" t="s">
        <v>782</v>
      </c>
    </row>
    <row r="171" s="2" customFormat="1">
      <c r="A171" s="38"/>
      <c r="B171" s="39"/>
      <c r="C171" s="40"/>
      <c r="D171" s="225" t="s">
        <v>157</v>
      </c>
      <c r="E171" s="40"/>
      <c r="F171" s="226" t="s">
        <v>1022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77</v>
      </c>
    </row>
    <row r="172" s="2" customFormat="1" ht="16.5" customHeight="1">
      <c r="A172" s="38"/>
      <c r="B172" s="39"/>
      <c r="C172" s="212" t="s">
        <v>325</v>
      </c>
      <c r="D172" s="212" t="s">
        <v>151</v>
      </c>
      <c r="E172" s="213" t="s">
        <v>1123</v>
      </c>
      <c r="F172" s="214" t="s">
        <v>1124</v>
      </c>
      <c r="G172" s="215" t="s">
        <v>484</v>
      </c>
      <c r="H172" s="216">
        <v>32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45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91</v>
      </c>
      <c r="AT172" s="223" t="s">
        <v>151</v>
      </c>
      <c r="AU172" s="223" t="s">
        <v>77</v>
      </c>
      <c r="AY172" s="17" t="s">
        <v>148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91</v>
      </c>
      <c r="BM172" s="223" t="s">
        <v>1121</v>
      </c>
    </row>
    <row r="173" s="2" customFormat="1">
      <c r="A173" s="38"/>
      <c r="B173" s="39"/>
      <c r="C173" s="40"/>
      <c r="D173" s="225" t="s">
        <v>157</v>
      </c>
      <c r="E173" s="40"/>
      <c r="F173" s="226" t="s">
        <v>1124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157</v>
      </c>
      <c r="AU173" s="17" t="s">
        <v>77</v>
      </c>
    </row>
    <row r="174" s="2" customFormat="1" ht="16.5" customHeight="1">
      <c r="A174" s="38"/>
      <c r="B174" s="39"/>
      <c r="C174" s="212" t="s">
        <v>331</v>
      </c>
      <c r="D174" s="212" t="s">
        <v>151</v>
      </c>
      <c r="E174" s="213" t="s">
        <v>1126</v>
      </c>
      <c r="F174" s="214" t="s">
        <v>1127</v>
      </c>
      <c r="G174" s="215" t="s">
        <v>484</v>
      </c>
      <c r="H174" s="216">
        <v>4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45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91</v>
      </c>
      <c r="AT174" s="223" t="s">
        <v>151</v>
      </c>
      <c r="AU174" s="223" t="s">
        <v>77</v>
      </c>
      <c r="AY174" s="17" t="s">
        <v>148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91</v>
      </c>
      <c r="BM174" s="223" t="s">
        <v>1122</v>
      </c>
    </row>
    <row r="175" s="2" customFormat="1">
      <c r="A175" s="38"/>
      <c r="B175" s="39"/>
      <c r="C175" s="40"/>
      <c r="D175" s="225" t="s">
        <v>157</v>
      </c>
      <c r="E175" s="40"/>
      <c r="F175" s="226" t="s">
        <v>1127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157</v>
      </c>
      <c r="AU175" s="17" t="s">
        <v>77</v>
      </c>
    </row>
    <row r="176" s="2" customFormat="1" ht="16.5" customHeight="1">
      <c r="A176" s="38"/>
      <c r="B176" s="39"/>
      <c r="C176" s="212" t="s">
        <v>337</v>
      </c>
      <c r="D176" s="212" t="s">
        <v>151</v>
      </c>
      <c r="E176" s="213" t="s">
        <v>1025</v>
      </c>
      <c r="F176" s="214" t="s">
        <v>1026</v>
      </c>
      <c r="G176" s="215" t="s">
        <v>484</v>
      </c>
      <c r="H176" s="216">
        <v>163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45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91</v>
      </c>
      <c r="AT176" s="223" t="s">
        <v>151</v>
      </c>
      <c r="AU176" s="223" t="s">
        <v>77</v>
      </c>
      <c r="AY176" s="17" t="s">
        <v>148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91</v>
      </c>
      <c r="BM176" s="223" t="s">
        <v>1125</v>
      </c>
    </row>
    <row r="177" s="2" customFormat="1">
      <c r="A177" s="38"/>
      <c r="B177" s="39"/>
      <c r="C177" s="40"/>
      <c r="D177" s="225" t="s">
        <v>157</v>
      </c>
      <c r="E177" s="40"/>
      <c r="F177" s="226" t="s">
        <v>1026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157</v>
      </c>
      <c r="AU177" s="17" t="s">
        <v>77</v>
      </c>
    </row>
    <row r="178" s="2" customFormat="1" ht="16.5" customHeight="1">
      <c r="A178" s="38"/>
      <c r="B178" s="39"/>
      <c r="C178" s="212" t="s">
        <v>343</v>
      </c>
      <c r="D178" s="212" t="s">
        <v>151</v>
      </c>
      <c r="E178" s="213" t="s">
        <v>1130</v>
      </c>
      <c r="F178" s="214" t="s">
        <v>1131</v>
      </c>
      <c r="G178" s="215" t="s">
        <v>484</v>
      </c>
      <c r="H178" s="216">
        <v>33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45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91</v>
      </c>
      <c r="AT178" s="223" t="s">
        <v>151</v>
      </c>
      <c r="AU178" s="223" t="s">
        <v>77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91</v>
      </c>
      <c r="BM178" s="223" t="s">
        <v>1128</v>
      </c>
    </row>
    <row r="179" s="2" customFormat="1">
      <c r="A179" s="38"/>
      <c r="B179" s="39"/>
      <c r="C179" s="40"/>
      <c r="D179" s="225" t="s">
        <v>157</v>
      </c>
      <c r="E179" s="40"/>
      <c r="F179" s="226" t="s">
        <v>1131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77</v>
      </c>
    </row>
    <row r="180" s="2" customFormat="1" ht="16.5" customHeight="1">
      <c r="A180" s="38"/>
      <c r="B180" s="39"/>
      <c r="C180" s="212" t="s">
        <v>351</v>
      </c>
      <c r="D180" s="212" t="s">
        <v>151</v>
      </c>
      <c r="E180" s="213" t="s">
        <v>1133</v>
      </c>
      <c r="F180" s="214" t="s">
        <v>1134</v>
      </c>
      <c r="G180" s="215" t="s">
        <v>484</v>
      </c>
      <c r="H180" s="216">
        <v>3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45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91</v>
      </c>
      <c r="AT180" s="223" t="s">
        <v>151</v>
      </c>
      <c r="AU180" s="223" t="s">
        <v>77</v>
      </c>
      <c r="AY180" s="17" t="s">
        <v>148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91</v>
      </c>
      <c r="BM180" s="223" t="s">
        <v>1129</v>
      </c>
    </row>
    <row r="181" s="2" customFormat="1">
      <c r="A181" s="38"/>
      <c r="B181" s="39"/>
      <c r="C181" s="40"/>
      <c r="D181" s="225" t="s">
        <v>157</v>
      </c>
      <c r="E181" s="40"/>
      <c r="F181" s="226" t="s">
        <v>1134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157</v>
      </c>
      <c r="AU181" s="17" t="s">
        <v>77</v>
      </c>
    </row>
    <row r="182" s="2" customFormat="1" ht="16.5" customHeight="1">
      <c r="A182" s="38"/>
      <c r="B182" s="39"/>
      <c r="C182" s="212" t="s">
        <v>467</v>
      </c>
      <c r="D182" s="212" t="s">
        <v>151</v>
      </c>
      <c r="E182" s="213" t="s">
        <v>1136</v>
      </c>
      <c r="F182" s="214" t="s">
        <v>1137</v>
      </c>
      <c r="G182" s="215" t="s">
        <v>716</v>
      </c>
      <c r="H182" s="216">
        <v>150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45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91</v>
      </c>
      <c r="AT182" s="223" t="s">
        <v>151</v>
      </c>
      <c r="AU182" s="223" t="s">
        <v>77</v>
      </c>
      <c r="AY182" s="17" t="s">
        <v>148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91</v>
      </c>
      <c r="BM182" s="223" t="s">
        <v>1182</v>
      </c>
    </row>
    <row r="183" s="2" customFormat="1">
      <c r="A183" s="38"/>
      <c r="B183" s="39"/>
      <c r="C183" s="40"/>
      <c r="D183" s="225" t="s">
        <v>157</v>
      </c>
      <c r="E183" s="40"/>
      <c r="F183" s="226" t="s">
        <v>1137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157</v>
      </c>
      <c r="AU183" s="17" t="s">
        <v>77</v>
      </c>
    </row>
    <row r="184" s="2" customFormat="1" ht="16.5" customHeight="1">
      <c r="A184" s="38"/>
      <c r="B184" s="39"/>
      <c r="C184" s="212" t="s">
        <v>473</v>
      </c>
      <c r="D184" s="212" t="s">
        <v>151</v>
      </c>
      <c r="E184" s="213" t="s">
        <v>1139</v>
      </c>
      <c r="F184" s="214" t="s">
        <v>1140</v>
      </c>
      <c r="G184" s="215" t="s">
        <v>484</v>
      </c>
      <c r="H184" s="216">
        <v>18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45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91</v>
      </c>
      <c r="AT184" s="223" t="s">
        <v>151</v>
      </c>
      <c r="AU184" s="223" t="s">
        <v>77</v>
      </c>
      <c r="AY184" s="17" t="s">
        <v>148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91</v>
      </c>
      <c r="BM184" s="223" t="s">
        <v>1183</v>
      </c>
    </row>
    <row r="185" s="2" customFormat="1">
      <c r="A185" s="38"/>
      <c r="B185" s="39"/>
      <c r="C185" s="40"/>
      <c r="D185" s="225" t="s">
        <v>157</v>
      </c>
      <c r="E185" s="40"/>
      <c r="F185" s="226" t="s">
        <v>1140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157</v>
      </c>
      <c r="AU185" s="17" t="s">
        <v>77</v>
      </c>
    </row>
    <row r="186" s="2" customFormat="1" ht="16.5" customHeight="1">
      <c r="A186" s="38"/>
      <c r="B186" s="39"/>
      <c r="C186" s="212" t="s">
        <v>481</v>
      </c>
      <c r="D186" s="212" t="s">
        <v>151</v>
      </c>
      <c r="E186" s="213" t="s">
        <v>999</v>
      </c>
      <c r="F186" s="214" t="s">
        <v>1022</v>
      </c>
      <c r="G186" s="215" t="s">
        <v>484</v>
      </c>
      <c r="H186" s="216">
        <v>18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45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91</v>
      </c>
      <c r="AT186" s="223" t="s">
        <v>151</v>
      </c>
      <c r="AU186" s="223" t="s">
        <v>77</v>
      </c>
      <c r="AY186" s="17" t="s">
        <v>148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91</v>
      </c>
      <c r="BM186" s="223" t="s">
        <v>1184</v>
      </c>
    </row>
    <row r="187" s="2" customFormat="1">
      <c r="A187" s="38"/>
      <c r="B187" s="39"/>
      <c r="C187" s="40"/>
      <c r="D187" s="225" t="s">
        <v>157</v>
      </c>
      <c r="E187" s="40"/>
      <c r="F187" s="226" t="s">
        <v>1022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157</v>
      </c>
      <c r="AU187" s="17" t="s">
        <v>77</v>
      </c>
    </row>
    <row r="188" s="2" customFormat="1" ht="16.5" customHeight="1">
      <c r="A188" s="38"/>
      <c r="B188" s="39"/>
      <c r="C188" s="212" t="s">
        <v>487</v>
      </c>
      <c r="D188" s="212" t="s">
        <v>151</v>
      </c>
      <c r="E188" s="213" t="s">
        <v>1146</v>
      </c>
      <c r="F188" s="214" t="s">
        <v>1147</v>
      </c>
      <c r="G188" s="215" t="s">
        <v>484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45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91</v>
      </c>
      <c r="AT188" s="223" t="s">
        <v>151</v>
      </c>
      <c r="AU188" s="223" t="s">
        <v>77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91</v>
      </c>
      <c r="BM188" s="223" t="s">
        <v>1185</v>
      </c>
    </row>
    <row r="189" s="2" customFormat="1">
      <c r="A189" s="38"/>
      <c r="B189" s="39"/>
      <c r="C189" s="40"/>
      <c r="D189" s="225" t="s">
        <v>157</v>
      </c>
      <c r="E189" s="40"/>
      <c r="F189" s="226" t="s">
        <v>1147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157</v>
      </c>
      <c r="AU189" s="17" t="s">
        <v>77</v>
      </c>
    </row>
    <row r="190" s="2" customFormat="1" ht="16.5" customHeight="1">
      <c r="A190" s="38"/>
      <c r="B190" s="39"/>
      <c r="C190" s="212" t="s">
        <v>493</v>
      </c>
      <c r="D190" s="212" t="s">
        <v>151</v>
      </c>
      <c r="E190" s="213" t="s">
        <v>1005</v>
      </c>
      <c r="F190" s="214" t="s">
        <v>1149</v>
      </c>
      <c r="G190" s="215" t="s">
        <v>484</v>
      </c>
      <c r="H190" s="216">
        <v>18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45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91</v>
      </c>
      <c r="AT190" s="223" t="s">
        <v>151</v>
      </c>
      <c r="AU190" s="223" t="s">
        <v>77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91</v>
      </c>
      <c r="BM190" s="223" t="s">
        <v>1186</v>
      </c>
    </row>
    <row r="191" s="2" customFormat="1">
      <c r="A191" s="38"/>
      <c r="B191" s="39"/>
      <c r="C191" s="40"/>
      <c r="D191" s="225" t="s">
        <v>157</v>
      </c>
      <c r="E191" s="40"/>
      <c r="F191" s="226" t="s">
        <v>1149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77</v>
      </c>
    </row>
    <row r="192" s="12" customFormat="1" ht="25.92" customHeight="1">
      <c r="A192" s="12"/>
      <c r="B192" s="196"/>
      <c r="C192" s="197"/>
      <c r="D192" s="198" t="s">
        <v>72</v>
      </c>
      <c r="E192" s="199" t="s">
        <v>997</v>
      </c>
      <c r="F192" s="199" t="s">
        <v>998</v>
      </c>
      <c r="G192" s="197"/>
      <c r="H192" s="197"/>
      <c r="I192" s="200"/>
      <c r="J192" s="201">
        <f>BK192</f>
        <v>0</v>
      </c>
      <c r="K192" s="197"/>
      <c r="L192" s="202"/>
      <c r="M192" s="203"/>
      <c r="N192" s="204"/>
      <c r="O192" s="204"/>
      <c r="P192" s="205">
        <f>SUM(P193:P200)</f>
        <v>0</v>
      </c>
      <c r="Q192" s="204"/>
      <c r="R192" s="205">
        <f>SUM(R193:R200)</f>
        <v>0</v>
      </c>
      <c r="S192" s="204"/>
      <c r="T192" s="206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77</v>
      </c>
      <c r="AT192" s="208" t="s">
        <v>72</v>
      </c>
      <c r="AU192" s="208" t="s">
        <v>73</v>
      </c>
      <c r="AY192" s="207" t="s">
        <v>148</v>
      </c>
      <c r="BK192" s="209">
        <f>SUM(BK193:BK200)</f>
        <v>0</v>
      </c>
    </row>
    <row r="193" s="2" customFormat="1" ht="16.5" customHeight="1">
      <c r="A193" s="38"/>
      <c r="B193" s="39"/>
      <c r="C193" s="212" t="s">
        <v>357</v>
      </c>
      <c r="D193" s="212" t="s">
        <v>151</v>
      </c>
      <c r="E193" s="213" t="s">
        <v>1151</v>
      </c>
      <c r="F193" s="214" t="s">
        <v>1152</v>
      </c>
      <c r="G193" s="215" t="s">
        <v>484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45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91</v>
      </c>
      <c r="AT193" s="223" t="s">
        <v>151</v>
      </c>
      <c r="AU193" s="223" t="s">
        <v>77</v>
      </c>
      <c r="AY193" s="17" t="s">
        <v>148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91</v>
      </c>
      <c r="BM193" s="223" t="s">
        <v>1187</v>
      </c>
    </row>
    <row r="194" s="2" customFormat="1">
      <c r="A194" s="38"/>
      <c r="B194" s="39"/>
      <c r="C194" s="40"/>
      <c r="D194" s="225" t="s">
        <v>157</v>
      </c>
      <c r="E194" s="40"/>
      <c r="F194" s="226" t="s">
        <v>1152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157</v>
      </c>
      <c r="AU194" s="17" t="s">
        <v>77</v>
      </c>
    </row>
    <row r="195" s="2" customFormat="1" ht="16.5" customHeight="1">
      <c r="A195" s="38"/>
      <c r="B195" s="39"/>
      <c r="C195" s="212" t="s">
        <v>362</v>
      </c>
      <c r="D195" s="212" t="s">
        <v>151</v>
      </c>
      <c r="E195" s="213" t="s">
        <v>1154</v>
      </c>
      <c r="F195" s="214" t="s">
        <v>1155</v>
      </c>
      <c r="G195" s="215" t="s">
        <v>484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45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91</v>
      </c>
      <c r="AT195" s="223" t="s">
        <v>151</v>
      </c>
      <c r="AU195" s="223" t="s">
        <v>77</v>
      </c>
      <c r="AY195" s="17" t="s">
        <v>148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91</v>
      </c>
      <c r="BM195" s="223" t="s">
        <v>1188</v>
      </c>
    </row>
    <row r="196" s="2" customFormat="1">
      <c r="A196" s="38"/>
      <c r="B196" s="39"/>
      <c r="C196" s="40"/>
      <c r="D196" s="225" t="s">
        <v>157</v>
      </c>
      <c r="E196" s="40"/>
      <c r="F196" s="226" t="s">
        <v>1155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157</v>
      </c>
      <c r="AU196" s="17" t="s">
        <v>77</v>
      </c>
    </row>
    <row r="197" s="2" customFormat="1" ht="16.5" customHeight="1">
      <c r="A197" s="38"/>
      <c r="B197" s="39"/>
      <c r="C197" s="212" t="s">
        <v>368</v>
      </c>
      <c r="D197" s="212" t="s">
        <v>151</v>
      </c>
      <c r="E197" s="213" t="s">
        <v>1029</v>
      </c>
      <c r="F197" s="214" t="s">
        <v>1030</v>
      </c>
      <c r="G197" s="215" t="s">
        <v>484</v>
      </c>
      <c r="H197" s="216">
        <v>34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45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91</v>
      </c>
      <c r="AT197" s="223" t="s">
        <v>151</v>
      </c>
      <c r="AU197" s="223" t="s">
        <v>77</v>
      </c>
      <c r="AY197" s="17" t="s">
        <v>148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91</v>
      </c>
      <c r="BM197" s="223" t="s">
        <v>1153</v>
      </c>
    </row>
    <row r="198" s="2" customFormat="1">
      <c r="A198" s="38"/>
      <c r="B198" s="39"/>
      <c r="C198" s="40"/>
      <c r="D198" s="225" t="s">
        <v>157</v>
      </c>
      <c r="E198" s="40"/>
      <c r="F198" s="226" t="s">
        <v>1030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157</v>
      </c>
      <c r="AU198" s="17" t="s">
        <v>77</v>
      </c>
    </row>
    <row r="199" s="2" customFormat="1" ht="16.5" customHeight="1">
      <c r="A199" s="38"/>
      <c r="B199" s="39"/>
      <c r="C199" s="212" t="s">
        <v>641</v>
      </c>
      <c r="D199" s="212" t="s">
        <v>151</v>
      </c>
      <c r="E199" s="213" t="s">
        <v>1031</v>
      </c>
      <c r="F199" s="214" t="s">
        <v>1032</v>
      </c>
      <c r="G199" s="215" t="s">
        <v>484</v>
      </c>
      <c r="H199" s="216">
        <v>99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45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91</v>
      </c>
      <c r="AT199" s="223" t="s">
        <v>151</v>
      </c>
      <c r="AU199" s="223" t="s">
        <v>77</v>
      </c>
      <c r="AY199" s="17" t="s">
        <v>148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91</v>
      </c>
      <c r="BM199" s="223" t="s">
        <v>1156</v>
      </c>
    </row>
    <row r="200" s="2" customFormat="1">
      <c r="A200" s="38"/>
      <c r="B200" s="39"/>
      <c r="C200" s="40"/>
      <c r="D200" s="225" t="s">
        <v>157</v>
      </c>
      <c r="E200" s="40"/>
      <c r="F200" s="226" t="s">
        <v>1032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157</v>
      </c>
      <c r="AU200" s="17" t="s">
        <v>77</v>
      </c>
    </row>
    <row r="201" s="12" customFormat="1" ht="25.92" customHeight="1">
      <c r="A201" s="12"/>
      <c r="B201" s="196"/>
      <c r="C201" s="197"/>
      <c r="D201" s="198" t="s">
        <v>72</v>
      </c>
      <c r="E201" s="199" t="s">
        <v>1033</v>
      </c>
      <c r="F201" s="199" t="s">
        <v>1034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SUM(P202:P203)</f>
        <v>0</v>
      </c>
      <c r="Q201" s="204"/>
      <c r="R201" s="205">
        <f>SUM(R202:R203)</f>
        <v>0</v>
      </c>
      <c r="S201" s="204"/>
      <c r="T201" s="206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77</v>
      </c>
      <c r="AT201" s="208" t="s">
        <v>72</v>
      </c>
      <c r="AU201" s="208" t="s">
        <v>73</v>
      </c>
      <c r="AY201" s="207" t="s">
        <v>148</v>
      </c>
      <c r="BK201" s="209">
        <f>SUM(BK202:BK203)</f>
        <v>0</v>
      </c>
    </row>
    <row r="202" s="2" customFormat="1" ht="16.5" customHeight="1">
      <c r="A202" s="38"/>
      <c r="B202" s="39"/>
      <c r="C202" s="212" t="s">
        <v>643</v>
      </c>
      <c r="D202" s="212" t="s">
        <v>151</v>
      </c>
      <c r="E202" s="213" t="s">
        <v>1035</v>
      </c>
      <c r="F202" s="214" t="s">
        <v>1036</v>
      </c>
      <c r="G202" s="215" t="s">
        <v>1037</v>
      </c>
      <c r="H202" s="216">
        <v>16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45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91</v>
      </c>
      <c r="AT202" s="223" t="s">
        <v>151</v>
      </c>
      <c r="AU202" s="223" t="s">
        <v>77</v>
      </c>
      <c r="AY202" s="17" t="s">
        <v>148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91</v>
      </c>
      <c r="BM202" s="223" t="s">
        <v>1157</v>
      </c>
    </row>
    <row r="203" s="2" customFormat="1">
      <c r="A203" s="38"/>
      <c r="B203" s="39"/>
      <c r="C203" s="40"/>
      <c r="D203" s="225" t="s">
        <v>157</v>
      </c>
      <c r="E203" s="40"/>
      <c r="F203" s="226" t="s">
        <v>1036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157</v>
      </c>
      <c r="AU203" s="17" t="s">
        <v>77</v>
      </c>
    </row>
    <row r="204" s="12" customFormat="1" ht="25.92" customHeight="1">
      <c r="A204" s="12"/>
      <c r="B204" s="196"/>
      <c r="C204" s="197"/>
      <c r="D204" s="198" t="s">
        <v>72</v>
      </c>
      <c r="E204" s="199" t="s">
        <v>1038</v>
      </c>
      <c r="F204" s="199" t="s">
        <v>1039</v>
      </c>
      <c r="G204" s="197"/>
      <c r="H204" s="197"/>
      <c r="I204" s="200"/>
      <c r="J204" s="201">
        <f>BK204</f>
        <v>0</v>
      </c>
      <c r="K204" s="197"/>
      <c r="L204" s="202"/>
      <c r="M204" s="203"/>
      <c r="N204" s="204"/>
      <c r="O204" s="204"/>
      <c r="P204" s="205">
        <f>SUM(P205:P208)</f>
        <v>0</v>
      </c>
      <c r="Q204" s="204"/>
      <c r="R204" s="205">
        <f>SUM(R205:R208)</f>
        <v>0</v>
      </c>
      <c r="S204" s="204"/>
      <c r="T204" s="206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77</v>
      </c>
      <c r="AT204" s="208" t="s">
        <v>72</v>
      </c>
      <c r="AU204" s="208" t="s">
        <v>73</v>
      </c>
      <c r="AY204" s="207" t="s">
        <v>148</v>
      </c>
      <c r="BK204" s="209">
        <f>SUM(BK205:BK208)</f>
        <v>0</v>
      </c>
    </row>
    <row r="205" s="2" customFormat="1" ht="16.5" customHeight="1">
      <c r="A205" s="38"/>
      <c r="B205" s="39"/>
      <c r="C205" s="212" t="s">
        <v>375</v>
      </c>
      <c r="D205" s="212" t="s">
        <v>151</v>
      </c>
      <c r="E205" s="213" t="s">
        <v>1040</v>
      </c>
      <c r="F205" s="214" t="s">
        <v>1041</v>
      </c>
      <c r="G205" s="215" t="s">
        <v>1037</v>
      </c>
      <c r="H205" s="216">
        <v>16</v>
      </c>
      <c r="I205" s="217"/>
      <c r="J205" s="218">
        <f>ROUND(I205*H205,2)</f>
        <v>0</v>
      </c>
      <c r="K205" s="214" t="s">
        <v>19</v>
      </c>
      <c r="L205" s="44"/>
      <c r="M205" s="219" t="s">
        <v>19</v>
      </c>
      <c r="N205" s="220" t="s">
        <v>45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91</v>
      </c>
      <c r="AT205" s="223" t="s">
        <v>151</v>
      </c>
      <c r="AU205" s="223" t="s">
        <v>77</v>
      </c>
      <c r="AY205" s="17" t="s">
        <v>148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91</v>
      </c>
      <c r="BM205" s="223" t="s">
        <v>1158</v>
      </c>
    </row>
    <row r="206" s="2" customFormat="1">
      <c r="A206" s="38"/>
      <c r="B206" s="39"/>
      <c r="C206" s="40"/>
      <c r="D206" s="225" t="s">
        <v>157</v>
      </c>
      <c r="E206" s="40"/>
      <c r="F206" s="226" t="s">
        <v>1041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157</v>
      </c>
      <c r="AU206" s="17" t="s">
        <v>77</v>
      </c>
    </row>
    <row r="207" s="2" customFormat="1" ht="16.5" customHeight="1">
      <c r="A207" s="38"/>
      <c r="B207" s="39"/>
      <c r="C207" s="212" t="s">
        <v>382</v>
      </c>
      <c r="D207" s="212" t="s">
        <v>151</v>
      </c>
      <c r="E207" s="213" t="s">
        <v>1042</v>
      </c>
      <c r="F207" s="214" t="s">
        <v>1043</v>
      </c>
      <c r="G207" s="215" t="s">
        <v>1037</v>
      </c>
      <c r="H207" s="216">
        <v>2</v>
      </c>
      <c r="I207" s="217"/>
      <c r="J207" s="218">
        <f>ROUND(I207*H207,2)</f>
        <v>0</v>
      </c>
      <c r="K207" s="214" t="s">
        <v>19</v>
      </c>
      <c r="L207" s="44"/>
      <c r="M207" s="219" t="s">
        <v>19</v>
      </c>
      <c r="N207" s="220" t="s">
        <v>45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91</v>
      </c>
      <c r="AT207" s="223" t="s">
        <v>151</v>
      </c>
      <c r="AU207" s="223" t="s">
        <v>77</v>
      </c>
      <c r="AY207" s="17" t="s">
        <v>148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91</v>
      </c>
      <c r="BM207" s="223" t="s">
        <v>1159</v>
      </c>
    </row>
    <row r="208" s="2" customFormat="1">
      <c r="A208" s="38"/>
      <c r="B208" s="39"/>
      <c r="C208" s="40"/>
      <c r="D208" s="225" t="s">
        <v>157</v>
      </c>
      <c r="E208" s="40"/>
      <c r="F208" s="226" t="s">
        <v>1043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157</v>
      </c>
      <c r="AU208" s="17" t="s">
        <v>77</v>
      </c>
    </row>
    <row r="209" s="12" customFormat="1" ht="25.92" customHeight="1">
      <c r="A209" s="12"/>
      <c r="B209" s="196"/>
      <c r="C209" s="197"/>
      <c r="D209" s="198" t="s">
        <v>72</v>
      </c>
      <c r="E209" s="199" t="s">
        <v>539</v>
      </c>
      <c r="F209" s="199" t="s">
        <v>540</v>
      </c>
      <c r="G209" s="197"/>
      <c r="H209" s="197"/>
      <c r="I209" s="200"/>
      <c r="J209" s="201">
        <f>BK209</f>
        <v>0</v>
      </c>
      <c r="K209" s="197"/>
      <c r="L209" s="202"/>
      <c r="M209" s="203"/>
      <c r="N209" s="204"/>
      <c r="O209" s="204"/>
      <c r="P209" s="205">
        <f>SUM(P210:P219)</f>
        <v>0</v>
      </c>
      <c r="Q209" s="204"/>
      <c r="R209" s="205">
        <f>SUM(R210:R219)</f>
        <v>0</v>
      </c>
      <c r="S209" s="204"/>
      <c r="T209" s="206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174</v>
      </c>
      <c r="AT209" s="208" t="s">
        <v>72</v>
      </c>
      <c r="AU209" s="208" t="s">
        <v>73</v>
      </c>
      <c r="AY209" s="207" t="s">
        <v>148</v>
      </c>
      <c r="BK209" s="209">
        <f>SUM(BK210:BK219)</f>
        <v>0</v>
      </c>
    </row>
    <row r="210" s="2" customFormat="1" ht="16.5" customHeight="1">
      <c r="A210" s="38"/>
      <c r="B210" s="39"/>
      <c r="C210" s="212" t="s">
        <v>500</v>
      </c>
      <c r="D210" s="212" t="s">
        <v>151</v>
      </c>
      <c r="E210" s="213" t="s">
        <v>1162</v>
      </c>
      <c r="F210" s="214" t="s">
        <v>1045</v>
      </c>
      <c r="G210" s="215" t="s">
        <v>1163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45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547</v>
      </c>
      <c r="AT210" s="223" t="s">
        <v>151</v>
      </c>
      <c r="AU210" s="223" t="s">
        <v>77</v>
      </c>
      <c r="AY210" s="17" t="s">
        <v>148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547</v>
      </c>
      <c r="BM210" s="223" t="s">
        <v>1189</v>
      </c>
    </row>
    <row r="211" s="2" customFormat="1">
      <c r="A211" s="38"/>
      <c r="B211" s="39"/>
      <c r="C211" s="40"/>
      <c r="D211" s="225" t="s">
        <v>157</v>
      </c>
      <c r="E211" s="40"/>
      <c r="F211" s="226" t="s">
        <v>1048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157</v>
      </c>
      <c r="AU211" s="17" t="s">
        <v>77</v>
      </c>
    </row>
    <row r="212" s="2" customFormat="1" ht="16.5" customHeight="1">
      <c r="A212" s="38"/>
      <c r="B212" s="39"/>
      <c r="C212" s="212" t="s">
        <v>506</v>
      </c>
      <c r="D212" s="212" t="s">
        <v>151</v>
      </c>
      <c r="E212" s="213" t="s">
        <v>1165</v>
      </c>
      <c r="F212" s="214" t="s">
        <v>1050</v>
      </c>
      <c r="G212" s="215" t="s">
        <v>1163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45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547</v>
      </c>
      <c r="AT212" s="223" t="s">
        <v>151</v>
      </c>
      <c r="AU212" s="223" t="s">
        <v>77</v>
      </c>
      <c r="AY212" s="17" t="s">
        <v>148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547</v>
      </c>
      <c r="BM212" s="223" t="s">
        <v>1190</v>
      </c>
    </row>
    <row r="213" s="2" customFormat="1">
      <c r="A213" s="38"/>
      <c r="B213" s="39"/>
      <c r="C213" s="40"/>
      <c r="D213" s="225" t="s">
        <v>157</v>
      </c>
      <c r="E213" s="40"/>
      <c r="F213" s="226" t="s">
        <v>1048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157</v>
      </c>
      <c r="AU213" s="17" t="s">
        <v>77</v>
      </c>
    </row>
    <row r="214" s="2" customFormat="1" ht="16.5" customHeight="1">
      <c r="A214" s="38"/>
      <c r="B214" s="39"/>
      <c r="C214" s="212" t="s">
        <v>512</v>
      </c>
      <c r="D214" s="212" t="s">
        <v>151</v>
      </c>
      <c r="E214" s="213" t="s">
        <v>1167</v>
      </c>
      <c r="F214" s="214" t="s">
        <v>1053</v>
      </c>
      <c r="G214" s="215" t="s">
        <v>1163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45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547</v>
      </c>
      <c r="AT214" s="223" t="s">
        <v>151</v>
      </c>
      <c r="AU214" s="223" t="s">
        <v>77</v>
      </c>
      <c r="AY214" s="17" t="s">
        <v>148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547</v>
      </c>
      <c r="BM214" s="223" t="s">
        <v>1191</v>
      </c>
    </row>
    <row r="215" s="2" customFormat="1">
      <c r="A215" s="38"/>
      <c r="B215" s="39"/>
      <c r="C215" s="40"/>
      <c r="D215" s="225" t="s">
        <v>157</v>
      </c>
      <c r="E215" s="40"/>
      <c r="F215" s="226" t="s">
        <v>1048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157</v>
      </c>
      <c r="AU215" s="17" t="s">
        <v>77</v>
      </c>
    </row>
    <row r="216" s="2" customFormat="1" ht="16.5" customHeight="1">
      <c r="A216" s="38"/>
      <c r="B216" s="39"/>
      <c r="C216" s="212" t="s">
        <v>518</v>
      </c>
      <c r="D216" s="212" t="s">
        <v>151</v>
      </c>
      <c r="E216" s="213" t="s">
        <v>1169</v>
      </c>
      <c r="F216" s="214" t="s">
        <v>1056</v>
      </c>
      <c r="G216" s="215" t="s">
        <v>1163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45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547</v>
      </c>
      <c r="AT216" s="223" t="s">
        <v>151</v>
      </c>
      <c r="AU216" s="223" t="s">
        <v>77</v>
      </c>
      <c r="AY216" s="17" t="s">
        <v>148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547</v>
      </c>
      <c r="BM216" s="223" t="s">
        <v>1192</v>
      </c>
    </row>
    <row r="217" s="2" customFormat="1">
      <c r="A217" s="38"/>
      <c r="B217" s="39"/>
      <c r="C217" s="40"/>
      <c r="D217" s="225" t="s">
        <v>157</v>
      </c>
      <c r="E217" s="40"/>
      <c r="F217" s="226" t="s">
        <v>1048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157</v>
      </c>
      <c r="AU217" s="17" t="s">
        <v>77</v>
      </c>
    </row>
    <row r="218" s="2" customFormat="1" ht="16.5" customHeight="1">
      <c r="A218" s="38"/>
      <c r="B218" s="39"/>
      <c r="C218" s="212" t="s">
        <v>526</v>
      </c>
      <c r="D218" s="212" t="s">
        <v>151</v>
      </c>
      <c r="E218" s="213" t="s">
        <v>1171</v>
      </c>
      <c r="F218" s="214" t="s">
        <v>1172</v>
      </c>
      <c r="G218" s="215" t="s">
        <v>1163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45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547</v>
      </c>
      <c r="AT218" s="223" t="s">
        <v>151</v>
      </c>
      <c r="AU218" s="223" t="s">
        <v>77</v>
      </c>
      <c r="AY218" s="17" t="s">
        <v>148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547</v>
      </c>
      <c r="BM218" s="223" t="s">
        <v>1193</v>
      </c>
    </row>
    <row r="219" s="2" customFormat="1">
      <c r="A219" s="38"/>
      <c r="B219" s="39"/>
      <c r="C219" s="40"/>
      <c r="D219" s="225" t="s">
        <v>157</v>
      </c>
      <c r="E219" s="40"/>
      <c r="F219" s="226" t="s">
        <v>1172</v>
      </c>
      <c r="G219" s="40"/>
      <c r="H219" s="40"/>
      <c r="I219" s="227"/>
      <c r="J219" s="40"/>
      <c r="K219" s="40"/>
      <c r="L219" s="44"/>
      <c r="M219" s="264"/>
      <c r="N219" s="265"/>
      <c r="O219" s="266"/>
      <c r="P219" s="266"/>
      <c r="Q219" s="266"/>
      <c r="R219" s="266"/>
      <c r="S219" s="266"/>
      <c r="T219" s="267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77</v>
      </c>
    </row>
    <row r="220" s="2" customFormat="1" ht="6.96" customHeight="1">
      <c r="A220" s="38"/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6mcOfihVMUBt/godyrXI8sYrOiEFyIRU1c8WGeJe78Z/Ehk3Om0iPWg7PrZ8fgpssLkqrZV1Hh7pFAqkIqHHjQ==" hashValue="kv7jnh6NEy5cbyIUZY6dGfY3oRdJeRNFZncSkWJqqvUupY2JVJdwiFcezDgCuwm/GFigx/95bupIYSVHv6fvnw==" algorithmName="SHA-512" password="CC35"/>
  <autoFilter ref="C93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Čtyřlístek- udržovací práce DL</v>
      </c>
      <c r="F7" s="142"/>
      <c r="G7" s="142"/>
      <c r="H7" s="142"/>
      <c r="L7" s="20"/>
    </row>
    <row r="8" s="1" customFormat="1" ht="12" customHeight="1">
      <c r="B8" s="20"/>
      <c r="D8" s="142" t="s">
        <v>105</v>
      </c>
      <c r="L8" s="20"/>
    </row>
    <row r="9" s="2" customFormat="1" ht="16.5" customHeight="1">
      <c r="A9" s="38"/>
      <c r="B9" s="44"/>
      <c r="C9" s="38"/>
      <c r="D9" s="38"/>
      <c r="E9" s="143" t="s">
        <v>969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1194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30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31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33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915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ROUND((SUM(BE94:BE197)),  2)</f>
        <v>0</v>
      </c>
      <c r="G35" s="38"/>
      <c r="H35" s="38"/>
      <c r="I35" s="157">
        <v>0.20999999999999999</v>
      </c>
      <c r="J35" s="156">
        <f>ROUND(((SUM(BE94:BE197))*I35),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ROUND((SUM(BF94:BF197)),  2)</f>
        <v>0</v>
      </c>
      <c r="G36" s="38"/>
      <c r="H36" s="38"/>
      <c r="I36" s="157">
        <v>0.14999999999999999</v>
      </c>
      <c r="J36" s="156">
        <f>ROUND(((SUM(BF94:BF197))*I36),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ROUND((SUM(BG94:BG197)),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ROUND((SUM(BH94:BH197)),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ROUND((SUM(BI94:BI197)),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Čtyřlístek- udržovací práce DL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969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4 - 3NP-položky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Ostrava</v>
      </c>
      <c r="G56" s="40"/>
      <c r="H56" s="40"/>
      <c r="I56" s="32" t="s">
        <v>23</v>
      </c>
      <c r="J56" s="72" t="str">
        <f>IF(J14="","",J14)</f>
        <v>19. 11. 2021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Čtyřlístek</v>
      </c>
      <c r="G58" s="40"/>
      <c r="H58" s="40"/>
      <c r="I58" s="32" t="s">
        <v>33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31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110</v>
      </c>
      <c r="D61" s="171"/>
      <c r="E61" s="171"/>
      <c r="F61" s="171"/>
      <c r="G61" s="171"/>
      <c r="H61" s="171"/>
      <c r="I61" s="171"/>
      <c r="J61" s="172" t="s">
        <v>111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112</v>
      </c>
    </row>
    <row r="64" s="9" customFormat="1" ht="24.96" customHeight="1">
      <c r="A64" s="9"/>
      <c r="B64" s="174"/>
      <c r="C64" s="175"/>
      <c r="D64" s="176" t="s">
        <v>971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972</v>
      </c>
      <c r="E65" s="177"/>
      <c r="F65" s="177"/>
      <c r="G65" s="177"/>
      <c r="H65" s="177"/>
      <c r="I65" s="177"/>
      <c r="J65" s="178">
        <f>J96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973</v>
      </c>
      <c r="E66" s="177"/>
      <c r="F66" s="177"/>
      <c r="G66" s="177"/>
      <c r="H66" s="177"/>
      <c r="I66" s="177"/>
      <c r="J66" s="178">
        <f>J127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974</v>
      </c>
      <c r="E67" s="177"/>
      <c r="F67" s="177"/>
      <c r="G67" s="177"/>
      <c r="H67" s="177"/>
      <c r="I67" s="177"/>
      <c r="J67" s="178">
        <f>J142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972</v>
      </c>
      <c r="E68" s="177"/>
      <c r="F68" s="177"/>
      <c r="G68" s="177"/>
      <c r="H68" s="177"/>
      <c r="I68" s="177"/>
      <c r="J68" s="178">
        <f>J143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973</v>
      </c>
      <c r="E69" s="177"/>
      <c r="F69" s="177"/>
      <c r="G69" s="177"/>
      <c r="H69" s="177"/>
      <c r="I69" s="177"/>
      <c r="J69" s="178">
        <f>J168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975</v>
      </c>
      <c r="E70" s="177"/>
      <c r="F70" s="177"/>
      <c r="G70" s="177"/>
      <c r="H70" s="177"/>
      <c r="I70" s="177"/>
      <c r="J70" s="178">
        <f>J177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976</v>
      </c>
      <c r="E71" s="177"/>
      <c r="F71" s="177"/>
      <c r="G71" s="177"/>
      <c r="H71" s="177"/>
      <c r="I71" s="177"/>
      <c r="J71" s="178">
        <f>J180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130</v>
      </c>
      <c r="E72" s="177"/>
      <c r="F72" s="177"/>
      <c r="G72" s="177"/>
      <c r="H72" s="177"/>
      <c r="I72" s="177"/>
      <c r="J72" s="178">
        <f>J187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Čtyřlístek- udržovací práce DL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105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969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4 - 3NP-položky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>Ostrava</v>
      </c>
      <c r="G88" s="40"/>
      <c r="H88" s="40"/>
      <c r="I88" s="32" t="s">
        <v>23</v>
      </c>
      <c r="J88" s="72" t="str">
        <f>IF(J14="","",J14)</f>
        <v>19. 11. 2021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>Čtyřlístek</v>
      </c>
      <c r="G90" s="40"/>
      <c r="H90" s="40"/>
      <c r="I90" s="32" t="s">
        <v>33</v>
      </c>
      <c r="J90" s="36" t="str">
        <f>E23</f>
        <v xml:space="preserve"> 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IF(E20="","",E20)</f>
        <v>Vyplň údaj</v>
      </c>
      <c r="G91" s="40"/>
      <c r="H91" s="40"/>
      <c r="I91" s="32" t="s">
        <v>36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134</v>
      </c>
      <c r="D93" s="188" t="s">
        <v>58</v>
      </c>
      <c r="E93" s="188" t="s">
        <v>54</v>
      </c>
      <c r="F93" s="188" t="s">
        <v>55</v>
      </c>
      <c r="G93" s="188" t="s">
        <v>135</v>
      </c>
      <c r="H93" s="188" t="s">
        <v>136</v>
      </c>
      <c r="I93" s="188" t="s">
        <v>137</v>
      </c>
      <c r="J93" s="188" t="s">
        <v>111</v>
      </c>
      <c r="K93" s="189" t="s">
        <v>138</v>
      </c>
      <c r="L93" s="190"/>
      <c r="M93" s="92" t="s">
        <v>19</v>
      </c>
      <c r="N93" s="93" t="s">
        <v>43</v>
      </c>
      <c r="O93" s="93" t="s">
        <v>139</v>
      </c>
      <c r="P93" s="93" t="s">
        <v>140</v>
      </c>
      <c r="Q93" s="93" t="s">
        <v>141</v>
      </c>
      <c r="R93" s="93" t="s">
        <v>142</v>
      </c>
      <c r="S93" s="93" t="s">
        <v>143</v>
      </c>
      <c r="T93" s="94" t="s">
        <v>144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145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P95+P96+P127+P142+P143+P168+P177+P180+P187</f>
        <v>0</v>
      </c>
      <c r="Q94" s="96"/>
      <c r="R94" s="193">
        <f>R95+R96+R127+R142+R143+R168+R177+R180+R187</f>
        <v>0</v>
      </c>
      <c r="S94" s="96"/>
      <c r="T94" s="194">
        <f>T95+T96+T127+T142+T143+T168+T177+T180+T187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112</v>
      </c>
      <c r="BK94" s="195">
        <f>BK95+BK96+BK127+BK142+BK143+BK168+BK177+BK180+BK187</f>
        <v>0</v>
      </c>
    </row>
    <row r="95" s="12" customFormat="1" ht="25.92" customHeight="1">
      <c r="A95" s="12"/>
      <c r="B95" s="196"/>
      <c r="C95" s="197"/>
      <c r="D95" s="198" t="s">
        <v>72</v>
      </c>
      <c r="E95" s="199" t="s">
        <v>977</v>
      </c>
      <c r="F95" s="199" t="s">
        <v>978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v>0</v>
      </c>
      <c r="Q95" s="204"/>
      <c r="R95" s="205">
        <v>0</v>
      </c>
      <c r="S95" s="204"/>
      <c r="T95" s="206"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77</v>
      </c>
      <c r="AT95" s="208" t="s">
        <v>72</v>
      </c>
      <c r="AU95" s="208" t="s">
        <v>73</v>
      </c>
      <c r="AY95" s="207" t="s">
        <v>148</v>
      </c>
      <c r="BK95" s="209">
        <v>0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979</v>
      </c>
      <c r="F96" s="199" t="s">
        <v>980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SUM(P97:P126)</f>
        <v>0</v>
      </c>
      <c r="Q96" s="204"/>
      <c r="R96" s="205">
        <f>SUM(R97:R126)</f>
        <v>0</v>
      </c>
      <c r="S96" s="204"/>
      <c r="T96" s="206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77</v>
      </c>
      <c r="AT96" s="208" t="s">
        <v>72</v>
      </c>
      <c r="AU96" s="208" t="s">
        <v>73</v>
      </c>
      <c r="AY96" s="207" t="s">
        <v>148</v>
      </c>
      <c r="BK96" s="209">
        <f>SUM(BK97:BK126)</f>
        <v>0</v>
      </c>
    </row>
    <row r="97" s="2" customFormat="1" ht="16.5" customHeight="1">
      <c r="A97" s="38"/>
      <c r="B97" s="39"/>
      <c r="C97" s="212" t="s">
        <v>77</v>
      </c>
      <c r="D97" s="212" t="s">
        <v>151</v>
      </c>
      <c r="E97" s="213" t="s">
        <v>1065</v>
      </c>
      <c r="F97" s="214" t="s">
        <v>1066</v>
      </c>
      <c r="G97" s="215" t="s">
        <v>716</v>
      </c>
      <c r="H97" s="216">
        <v>30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91</v>
      </c>
      <c r="AT97" s="223" t="s">
        <v>151</v>
      </c>
      <c r="AU97" s="223" t="s">
        <v>77</v>
      </c>
      <c r="AY97" s="17" t="s">
        <v>148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77</v>
      </c>
      <c r="BK97" s="224">
        <f>ROUND(I97*H97,2)</f>
        <v>0</v>
      </c>
      <c r="BL97" s="17" t="s">
        <v>91</v>
      </c>
      <c r="BM97" s="223" t="s">
        <v>81</v>
      </c>
    </row>
    <row r="98" s="2" customFormat="1">
      <c r="A98" s="38"/>
      <c r="B98" s="39"/>
      <c r="C98" s="40"/>
      <c r="D98" s="225" t="s">
        <v>157</v>
      </c>
      <c r="E98" s="40"/>
      <c r="F98" s="226" t="s">
        <v>1066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157</v>
      </c>
      <c r="AU98" s="17" t="s">
        <v>77</v>
      </c>
    </row>
    <row r="99" s="2" customFormat="1" ht="16.5" customHeight="1">
      <c r="A99" s="38"/>
      <c r="B99" s="39"/>
      <c r="C99" s="212" t="s">
        <v>81</v>
      </c>
      <c r="D99" s="212" t="s">
        <v>151</v>
      </c>
      <c r="E99" s="213" t="s">
        <v>1067</v>
      </c>
      <c r="F99" s="214" t="s">
        <v>1068</v>
      </c>
      <c r="G99" s="215" t="s">
        <v>716</v>
      </c>
      <c r="H99" s="216">
        <v>80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91</v>
      </c>
      <c r="AT99" s="223" t="s">
        <v>151</v>
      </c>
      <c r="AU99" s="223" t="s">
        <v>77</v>
      </c>
      <c r="AY99" s="17" t="s">
        <v>148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77</v>
      </c>
      <c r="BK99" s="224">
        <f>ROUND(I99*H99,2)</f>
        <v>0</v>
      </c>
      <c r="BL99" s="17" t="s">
        <v>91</v>
      </c>
      <c r="BM99" s="223" t="s">
        <v>91</v>
      </c>
    </row>
    <row r="100" s="2" customFormat="1">
      <c r="A100" s="38"/>
      <c r="B100" s="39"/>
      <c r="C100" s="40"/>
      <c r="D100" s="225" t="s">
        <v>157</v>
      </c>
      <c r="E100" s="40"/>
      <c r="F100" s="226" t="s">
        <v>1068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157</v>
      </c>
      <c r="AU100" s="17" t="s">
        <v>77</v>
      </c>
    </row>
    <row r="101" s="2" customFormat="1" ht="16.5" customHeight="1">
      <c r="A101" s="38"/>
      <c r="B101" s="39"/>
      <c r="C101" s="212" t="s">
        <v>88</v>
      </c>
      <c r="D101" s="212" t="s">
        <v>151</v>
      </c>
      <c r="E101" s="213" t="s">
        <v>983</v>
      </c>
      <c r="F101" s="214" t="s">
        <v>984</v>
      </c>
      <c r="G101" s="215" t="s">
        <v>716</v>
      </c>
      <c r="H101" s="216">
        <v>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91</v>
      </c>
      <c r="AT101" s="223" t="s">
        <v>151</v>
      </c>
      <c r="AU101" s="223" t="s">
        <v>77</v>
      </c>
      <c r="AY101" s="17" t="s">
        <v>148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77</v>
      </c>
      <c r="BK101" s="224">
        <f>ROUND(I101*H101,2)</f>
        <v>0</v>
      </c>
      <c r="BL101" s="17" t="s">
        <v>91</v>
      </c>
      <c r="BM101" s="223" t="s">
        <v>149</v>
      </c>
    </row>
    <row r="102" s="2" customFormat="1">
      <c r="A102" s="38"/>
      <c r="B102" s="39"/>
      <c r="C102" s="40"/>
      <c r="D102" s="225" t="s">
        <v>157</v>
      </c>
      <c r="E102" s="40"/>
      <c r="F102" s="226" t="s">
        <v>985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157</v>
      </c>
      <c r="AU102" s="17" t="s">
        <v>77</v>
      </c>
    </row>
    <row r="103" s="2" customFormat="1" ht="16.5" customHeight="1">
      <c r="A103" s="38"/>
      <c r="B103" s="39"/>
      <c r="C103" s="212" t="s">
        <v>91</v>
      </c>
      <c r="D103" s="212" t="s">
        <v>151</v>
      </c>
      <c r="E103" s="213" t="s">
        <v>986</v>
      </c>
      <c r="F103" s="214" t="s">
        <v>987</v>
      </c>
      <c r="G103" s="215" t="s">
        <v>716</v>
      </c>
      <c r="H103" s="216">
        <v>260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91</v>
      </c>
      <c r="AT103" s="223" t="s">
        <v>151</v>
      </c>
      <c r="AU103" s="223" t="s">
        <v>77</v>
      </c>
      <c r="AY103" s="17" t="s">
        <v>148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77</v>
      </c>
      <c r="BK103" s="224">
        <f>ROUND(I103*H103,2)</f>
        <v>0</v>
      </c>
      <c r="BL103" s="17" t="s">
        <v>91</v>
      </c>
      <c r="BM103" s="223" t="s">
        <v>191</v>
      </c>
    </row>
    <row r="104" s="2" customFormat="1">
      <c r="A104" s="38"/>
      <c r="B104" s="39"/>
      <c r="C104" s="40"/>
      <c r="D104" s="225" t="s">
        <v>157</v>
      </c>
      <c r="E104" s="40"/>
      <c r="F104" s="226" t="s">
        <v>988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157</v>
      </c>
      <c r="AU104" s="17" t="s">
        <v>77</v>
      </c>
    </row>
    <row r="105" s="2" customFormat="1" ht="16.5" customHeight="1">
      <c r="A105" s="38"/>
      <c r="B105" s="39"/>
      <c r="C105" s="212" t="s">
        <v>174</v>
      </c>
      <c r="D105" s="212" t="s">
        <v>151</v>
      </c>
      <c r="E105" s="213" t="s">
        <v>1072</v>
      </c>
      <c r="F105" s="214" t="s">
        <v>1073</v>
      </c>
      <c r="G105" s="215" t="s">
        <v>716</v>
      </c>
      <c r="H105" s="216">
        <v>160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91</v>
      </c>
      <c r="AT105" s="223" t="s">
        <v>151</v>
      </c>
      <c r="AU105" s="223" t="s">
        <v>77</v>
      </c>
      <c r="AY105" s="17" t="s">
        <v>148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77</v>
      </c>
      <c r="BK105" s="224">
        <f>ROUND(I105*H105,2)</f>
        <v>0</v>
      </c>
      <c r="BL105" s="17" t="s">
        <v>91</v>
      </c>
      <c r="BM105" s="223" t="s">
        <v>586</v>
      </c>
    </row>
    <row r="106" s="2" customFormat="1">
      <c r="A106" s="38"/>
      <c r="B106" s="39"/>
      <c r="C106" s="40"/>
      <c r="D106" s="225" t="s">
        <v>157</v>
      </c>
      <c r="E106" s="40"/>
      <c r="F106" s="226" t="s">
        <v>1074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157</v>
      </c>
      <c r="AU106" s="17" t="s">
        <v>77</v>
      </c>
    </row>
    <row r="107" s="2" customFormat="1" ht="16.5" customHeight="1">
      <c r="A107" s="38"/>
      <c r="B107" s="39"/>
      <c r="C107" s="212" t="s">
        <v>149</v>
      </c>
      <c r="D107" s="212" t="s">
        <v>151</v>
      </c>
      <c r="E107" s="213" t="s">
        <v>989</v>
      </c>
      <c r="F107" s="214" t="s">
        <v>990</v>
      </c>
      <c r="G107" s="215" t="s">
        <v>716</v>
      </c>
      <c r="H107" s="216">
        <v>20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91</v>
      </c>
      <c r="AT107" s="223" t="s">
        <v>151</v>
      </c>
      <c r="AU107" s="223" t="s">
        <v>77</v>
      </c>
      <c r="AY107" s="17" t="s">
        <v>148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77</v>
      </c>
      <c r="BK107" s="224">
        <f>ROUND(I107*H107,2)</f>
        <v>0</v>
      </c>
      <c r="BL107" s="17" t="s">
        <v>91</v>
      </c>
      <c r="BM107" s="223" t="s">
        <v>206</v>
      </c>
    </row>
    <row r="108" s="2" customFormat="1">
      <c r="A108" s="38"/>
      <c r="B108" s="39"/>
      <c r="C108" s="40"/>
      <c r="D108" s="225" t="s">
        <v>157</v>
      </c>
      <c r="E108" s="40"/>
      <c r="F108" s="226" t="s">
        <v>990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157</v>
      </c>
      <c r="AU108" s="17" t="s">
        <v>77</v>
      </c>
    </row>
    <row r="109" s="2" customFormat="1" ht="16.5" customHeight="1">
      <c r="A109" s="38"/>
      <c r="B109" s="39"/>
      <c r="C109" s="212" t="s">
        <v>187</v>
      </c>
      <c r="D109" s="212" t="s">
        <v>151</v>
      </c>
      <c r="E109" s="213" t="s">
        <v>1075</v>
      </c>
      <c r="F109" s="214" t="s">
        <v>1076</v>
      </c>
      <c r="G109" s="215" t="s">
        <v>484</v>
      </c>
      <c r="H109" s="216">
        <v>36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91</v>
      </c>
      <c r="AT109" s="223" t="s">
        <v>151</v>
      </c>
      <c r="AU109" s="223" t="s">
        <v>77</v>
      </c>
      <c r="AY109" s="17" t="s">
        <v>148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77</v>
      </c>
      <c r="BK109" s="224">
        <f>ROUND(I109*H109,2)</f>
        <v>0</v>
      </c>
      <c r="BL109" s="17" t="s">
        <v>91</v>
      </c>
      <c r="BM109" s="223" t="s">
        <v>220</v>
      </c>
    </row>
    <row r="110" s="2" customFormat="1">
      <c r="A110" s="38"/>
      <c r="B110" s="39"/>
      <c r="C110" s="40"/>
      <c r="D110" s="225" t="s">
        <v>157</v>
      </c>
      <c r="E110" s="40"/>
      <c r="F110" s="226" t="s">
        <v>1076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157</v>
      </c>
      <c r="AU110" s="17" t="s">
        <v>77</v>
      </c>
    </row>
    <row r="111" s="2" customFormat="1" ht="16.5" customHeight="1">
      <c r="A111" s="38"/>
      <c r="B111" s="39"/>
      <c r="C111" s="212" t="s">
        <v>191</v>
      </c>
      <c r="D111" s="212" t="s">
        <v>151</v>
      </c>
      <c r="E111" s="213" t="s">
        <v>1077</v>
      </c>
      <c r="F111" s="214" t="s">
        <v>1078</v>
      </c>
      <c r="G111" s="215" t="s">
        <v>484</v>
      </c>
      <c r="H111" s="216">
        <v>20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91</v>
      </c>
      <c r="AT111" s="223" t="s">
        <v>151</v>
      </c>
      <c r="AU111" s="223" t="s">
        <v>77</v>
      </c>
      <c r="AY111" s="17" t="s">
        <v>148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77</v>
      </c>
      <c r="BK111" s="224">
        <f>ROUND(I111*H111,2)</f>
        <v>0</v>
      </c>
      <c r="BL111" s="17" t="s">
        <v>91</v>
      </c>
      <c r="BM111" s="223" t="s">
        <v>235</v>
      </c>
    </row>
    <row r="112" s="2" customFormat="1">
      <c r="A112" s="38"/>
      <c r="B112" s="39"/>
      <c r="C112" s="40"/>
      <c r="D112" s="225" t="s">
        <v>157</v>
      </c>
      <c r="E112" s="40"/>
      <c r="F112" s="226" t="s">
        <v>1078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157</v>
      </c>
      <c r="AU112" s="17" t="s">
        <v>77</v>
      </c>
    </row>
    <row r="113" s="2" customFormat="1" ht="16.5" customHeight="1">
      <c r="A113" s="38"/>
      <c r="B113" s="39"/>
      <c r="C113" s="212" t="s">
        <v>194</v>
      </c>
      <c r="D113" s="212" t="s">
        <v>151</v>
      </c>
      <c r="E113" s="213" t="s">
        <v>1079</v>
      </c>
      <c r="F113" s="214" t="s">
        <v>1080</v>
      </c>
      <c r="G113" s="215" t="s">
        <v>484</v>
      </c>
      <c r="H113" s="216">
        <v>100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91</v>
      </c>
      <c r="AT113" s="223" t="s">
        <v>151</v>
      </c>
      <c r="AU113" s="223" t="s">
        <v>77</v>
      </c>
      <c r="AY113" s="17" t="s">
        <v>148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77</v>
      </c>
      <c r="BK113" s="224">
        <f>ROUND(I113*H113,2)</f>
        <v>0</v>
      </c>
      <c r="BL113" s="17" t="s">
        <v>91</v>
      </c>
      <c r="BM113" s="223" t="s">
        <v>247</v>
      </c>
    </row>
    <row r="114" s="2" customFormat="1">
      <c r="A114" s="38"/>
      <c r="B114" s="39"/>
      <c r="C114" s="40"/>
      <c r="D114" s="225" t="s">
        <v>157</v>
      </c>
      <c r="E114" s="40"/>
      <c r="F114" s="226" t="s">
        <v>1080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157</v>
      </c>
      <c r="AU114" s="17" t="s">
        <v>77</v>
      </c>
    </row>
    <row r="115" s="2" customFormat="1" ht="16.5" customHeight="1">
      <c r="A115" s="38"/>
      <c r="B115" s="39"/>
      <c r="C115" s="212" t="s">
        <v>586</v>
      </c>
      <c r="D115" s="212" t="s">
        <v>151</v>
      </c>
      <c r="E115" s="213" t="s">
        <v>1081</v>
      </c>
      <c r="F115" s="214" t="s">
        <v>1082</v>
      </c>
      <c r="G115" s="215" t="s">
        <v>484</v>
      </c>
      <c r="H115" s="216">
        <v>10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91</v>
      </c>
      <c r="AT115" s="223" t="s">
        <v>151</v>
      </c>
      <c r="AU115" s="223" t="s">
        <v>77</v>
      </c>
      <c r="AY115" s="17" t="s">
        <v>148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77</v>
      </c>
      <c r="BK115" s="224">
        <f>ROUND(I115*H115,2)</f>
        <v>0</v>
      </c>
      <c r="BL115" s="17" t="s">
        <v>91</v>
      </c>
      <c r="BM115" s="223" t="s">
        <v>259</v>
      </c>
    </row>
    <row r="116" s="2" customFormat="1">
      <c r="A116" s="38"/>
      <c r="B116" s="39"/>
      <c r="C116" s="40"/>
      <c r="D116" s="225" t="s">
        <v>157</v>
      </c>
      <c r="E116" s="40"/>
      <c r="F116" s="226" t="s">
        <v>1082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157</v>
      </c>
      <c r="AU116" s="17" t="s">
        <v>77</v>
      </c>
    </row>
    <row r="117" s="2" customFormat="1" ht="16.5" customHeight="1">
      <c r="A117" s="38"/>
      <c r="B117" s="39"/>
      <c r="C117" s="212" t="s">
        <v>588</v>
      </c>
      <c r="D117" s="212" t="s">
        <v>151</v>
      </c>
      <c r="E117" s="213" t="s">
        <v>995</v>
      </c>
      <c r="F117" s="214" t="s">
        <v>996</v>
      </c>
      <c r="G117" s="215" t="s">
        <v>484</v>
      </c>
      <c r="H117" s="216">
        <v>22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91</v>
      </c>
      <c r="AT117" s="223" t="s">
        <v>151</v>
      </c>
      <c r="AU117" s="223" t="s">
        <v>77</v>
      </c>
      <c r="AY117" s="17" t="s">
        <v>148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77</v>
      </c>
      <c r="BK117" s="224">
        <f>ROUND(I117*H117,2)</f>
        <v>0</v>
      </c>
      <c r="BL117" s="17" t="s">
        <v>91</v>
      </c>
      <c r="BM117" s="223" t="s">
        <v>276</v>
      </c>
    </row>
    <row r="118" s="2" customFormat="1">
      <c r="A118" s="38"/>
      <c r="B118" s="39"/>
      <c r="C118" s="40"/>
      <c r="D118" s="225" t="s">
        <v>157</v>
      </c>
      <c r="E118" s="40"/>
      <c r="F118" s="226" t="s">
        <v>996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157</v>
      </c>
      <c r="AU118" s="17" t="s">
        <v>77</v>
      </c>
    </row>
    <row r="119" s="2" customFormat="1" ht="16.5" customHeight="1">
      <c r="A119" s="38"/>
      <c r="B119" s="39"/>
      <c r="C119" s="212" t="s">
        <v>206</v>
      </c>
      <c r="D119" s="212" t="s">
        <v>151</v>
      </c>
      <c r="E119" s="213" t="s">
        <v>1083</v>
      </c>
      <c r="F119" s="214" t="s">
        <v>1084</v>
      </c>
      <c r="G119" s="215" t="s">
        <v>484</v>
      </c>
      <c r="H119" s="216">
        <v>14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91</v>
      </c>
      <c r="AT119" s="223" t="s">
        <v>151</v>
      </c>
      <c r="AU119" s="223" t="s">
        <v>77</v>
      </c>
      <c r="AY119" s="17" t="s">
        <v>148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77</v>
      </c>
      <c r="BK119" s="224">
        <f>ROUND(I119*H119,2)</f>
        <v>0</v>
      </c>
      <c r="BL119" s="17" t="s">
        <v>91</v>
      </c>
      <c r="BM119" s="223" t="s">
        <v>291</v>
      </c>
    </row>
    <row r="120" s="2" customFormat="1">
      <c r="A120" s="38"/>
      <c r="B120" s="39"/>
      <c r="C120" s="40"/>
      <c r="D120" s="225" t="s">
        <v>157</v>
      </c>
      <c r="E120" s="40"/>
      <c r="F120" s="226" t="s">
        <v>1084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157</v>
      </c>
      <c r="AU120" s="17" t="s">
        <v>77</v>
      </c>
    </row>
    <row r="121" s="2" customFormat="1" ht="16.5" customHeight="1">
      <c r="A121" s="38"/>
      <c r="B121" s="39"/>
      <c r="C121" s="212" t="s">
        <v>212</v>
      </c>
      <c r="D121" s="212" t="s">
        <v>151</v>
      </c>
      <c r="E121" s="213" t="s">
        <v>1195</v>
      </c>
      <c r="F121" s="214" t="s">
        <v>1196</v>
      </c>
      <c r="G121" s="215" t="s">
        <v>484</v>
      </c>
      <c r="H121" s="216">
        <v>18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91</v>
      </c>
      <c r="AT121" s="223" t="s">
        <v>151</v>
      </c>
      <c r="AU121" s="223" t="s">
        <v>77</v>
      </c>
      <c r="AY121" s="17" t="s">
        <v>148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77</v>
      </c>
      <c r="BK121" s="224">
        <f>ROUND(I121*H121,2)</f>
        <v>0</v>
      </c>
      <c r="BL121" s="17" t="s">
        <v>91</v>
      </c>
      <c r="BM121" s="223" t="s">
        <v>303</v>
      </c>
    </row>
    <row r="122" s="2" customFormat="1">
      <c r="A122" s="38"/>
      <c r="B122" s="39"/>
      <c r="C122" s="40"/>
      <c r="D122" s="225" t="s">
        <v>157</v>
      </c>
      <c r="E122" s="40"/>
      <c r="F122" s="226" t="s">
        <v>1196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157</v>
      </c>
      <c r="AU122" s="17" t="s">
        <v>77</v>
      </c>
    </row>
    <row r="123" s="2" customFormat="1" ht="16.5" customHeight="1">
      <c r="A123" s="38"/>
      <c r="B123" s="39"/>
      <c r="C123" s="212" t="s">
        <v>220</v>
      </c>
      <c r="D123" s="212" t="s">
        <v>151</v>
      </c>
      <c r="E123" s="213" t="s">
        <v>1085</v>
      </c>
      <c r="F123" s="214" t="s">
        <v>1086</v>
      </c>
      <c r="G123" s="215" t="s">
        <v>484</v>
      </c>
      <c r="H123" s="216">
        <v>7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91</v>
      </c>
      <c r="AT123" s="223" t="s">
        <v>151</v>
      </c>
      <c r="AU123" s="223" t="s">
        <v>77</v>
      </c>
      <c r="AY123" s="17" t="s">
        <v>148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77</v>
      </c>
      <c r="BK123" s="224">
        <f>ROUND(I123*H123,2)</f>
        <v>0</v>
      </c>
      <c r="BL123" s="17" t="s">
        <v>91</v>
      </c>
      <c r="BM123" s="223" t="s">
        <v>315</v>
      </c>
    </row>
    <row r="124" s="2" customFormat="1">
      <c r="A124" s="38"/>
      <c r="B124" s="39"/>
      <c r="C124" s="40"/>
      <c r="D124" s="225" t="s">
        <v>157</v>
      </c>
      <c r="E124" s="40"/>
      <c r="F124" s="226" t="s">
        <v>1086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157</v>
      </c>
      <c r="AU124" s="17" t="s">
        <v>77</v>
      </c>
    </row>
    <row r="125" s="2" customFormat="1" ht="16.5" customHeight="1">
      <c r="A125" s="38"/>
      <c r="B125" s="39"/>
      <c r="C125" s="212" t="s">
        <v>8</v>
      </c>
      <c r="D125" s="212" t="s">
        <v>151</v>
      </c>
      <c r="E125" s="213" t="s">
        <v>1089</v>
      </c>
      <c r="F125" s="214" t="s">
        <v>1090</v>
      </c>
      <c r="G125" s="215" t="s">
        <v>484</v>
      </c>
      <c r="H125" s="216">
        <v>5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91</v>
      </c>
      <c r="AT125" s="223" t="s">
        <v>151</v>
      </c>
      <c r="AU125" s="223" t="s">
        <v>77</v>
      </c>
      <c r="AY125" s="17" t="s">
        <v>148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77</v>
      </c>
      <c r="BK125" s="224">
        <f>ROUND(I125*H125,2)</f>
        <v>0</v>
      </c>
      <c r="BL125" s="17" t="s">
        <v>91</v>
      </c>
      <c r="BM125" s="223" t="s">
        <v>325</v>
      </c>
    </row>
    <row r="126" s="2" customFormat="1">
      <c r="A126" s="38"/>
      <c r="B126" s="39"/>
      <c r="C126" s="40"/>
      <c r="D126" s="225" t="s">
        <v>157</v>
      </c>
      <c r="E126" s="40"/>
      <c r="F126" s="226" t="s">
        <v>1090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157</v>
      </c>
      <c r="AU126" s="17" t="s">
        <v>77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997</v>
      </c>
      <c r="F127" s="199" t="s">
        <v>998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SUM(P128:P141)</f>
        <v>0</v>
      </c>
      <c r="Q127" s="204"/>
      <c r="R127" s="205">
        <f>SUM(R128:R141)</f>
        <v>0</v>
      </c>
      <c r="S127" s="204"/>
      <c r="T127" s="20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77</v>
      </c>
      <c r="AT127" s="208" t="s">
        <v>72</v>
      </c>
      <c r="AU127" s="208" t="s">
        <v>73</v>
      </c>
      <c r="AY127" s="207" t="s">
        <v>148</v>
      </c>
      <c r="BK127" s="209">
        <f>SUM(BK128:BK141)</f>
        <v>0</v>
      </c>
    </row>
    <row r="128" s="2" customFormat="1" ht="16.5" customHeight="1">
      <c r="A128" s="38"/>
      <c r="B128" s="39"/>
      <c r="C128" s="212" t="s">
        <v>235</v>
      </c>
      <c r="D128" s="212" t="s">
        <v>151</v>
      </c>
      <c r="E128" s="213" t="s">
        <v>1197</v>
      </c>
      <c r="F128" s="214" t="s">
        <v>1198</v>
      </c>
      <c r="G128" s="215" t="s">
        <v>484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91</v>
      </c>
      <c r="AT128" s="223" t="s">
        <v>151</v>
      </c>
      <c r="AU128" s="223" t="s">
        <v>77</v>
      </c>
      <c r="AY128" s="17" t="s">
        <v>148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77</v>
      </c>
      <c r="BK128" s="224">
        <f>ROUND(I128*H128,2)</f>
        <v>0</v>
      </c>
      <c r="BL128" s="17" t="s">
        <v>91</v>
      </c>
      <c r="BM128" s="223" t="s">
        <v>435</v>
      </c>
    </row>
    <row r="129" s="2" customFormat="1">
      <c r="A129" s="38"/>
      <c r="B129" s="39"/>
      <c r="C129" s="40"/>
      <c r="D129" s="225" t="s">
        <v>157</v>
      </c>
      <c r="E129" s="40"/>
      <c r="F129" s="226" t="s">
        <v>1198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157</v>
      </c>
      <c r="AU129" s="17" t="s">
        <v>77</v>
      </c>
    </row>
    <row r="130" s="2" customFormat="1" ht="16.5" customHeight="1">
      <c r="A130" s="38"/>
      <c r="B130" s="39"/>
      <c r="C130" s="212" t="s">
        <v>241</v>
      </c>
      <c r="D130" s="212" t="s">
        <v>151</v>
      </c>
      <c r="E130" s="213" t="s">
        <v>1001</v>
      </c>
      <c r="F130" s="214" t="s">
        <v>1002</v>
      </c>
      <c r="G130" s="215" t="s">
        <v>484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91</v>
      </c>
      <c r="AT130" s="223" t="s">
        <v>151</v>
      </c>
      <c r="AU130" s="223" t="s">
        <v>77</v>
      </c>
      <c r="AY130" s="17" t="s">
        <v>148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77</v>
      </c>
      <c r="BK130" s="224">
        <f>ROUND(I130*H130,2)</f>
        <v>0</v>
      </c>
      <c r="BL130" s="17" t="s">
        <v>91</v>
      </c>
      <c r="BM130" s="223" t="s">
        <v>449</v>
      </c>
    </row>
    <row r="131" s="2" customFormat="1">
      <c r="A131" s="38"/>
      <c r="B131" s="39"/>
      <c r="C131" s="40"/>
      <c r="D131" s="225" t="s">
        <v>157</v>
      </c>
      <c r="E131" s="40"/>
      <c r="F131" s="226" t="s">
        <v>1002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77</v>
      </c>
    </row>
    <row r="132" s="2" customFormat="1" ht="16.5" customHeight="1">
      <c r="A132" s="38"/>
      <c r="B132" s="39"/>
      <c r="C132" s="212" t="s">
        <v>247</v>
      </c>
      <c r="D132" s="212" t="s">
        <v>151</v>
      </c>
      <c r="E132" s="213" t="s">
        <v>1110</v>
      </c>
      <c r="F132" s="214" t="s">
        <v>1111</v>
      </c>
      <c r="G132" s="215" t="s">
        <v>484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91</v>
      </c>
      <c r="AT132" s="223" t="s">
        <v>151</v>
      </c>
      <c r="AU132" s="223" t="s">
        <v>77</v>
      </c>
      <c r="AY132" s="17" t="s">
        <v>148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77</v>
      </c>
      <c r="BK132" s="224">
        <f>ROUND(I132*H132,2)</f>
        <v>0</v>
      </c>
      <c r="BL132" s="17" t="s">
        <v>91</v>
      </c>
      <c r="BM132" s="223" t="s">
        <v>461</v>
      </c>
    </row>
    <row r="133" s="2" customFormat="1">
      <c r="A133" s="38"/>
      <c r="B133" s="39"/>
      <c r="C133" s="40"/>
      <c r="D133" s="225" t="s">
        <v>157</v>
      </c>
      <c r="E133" s="40"/>
      <c r="F133" s="226" t="s">
        <v>1111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157</v>
      </c>
      <c r="AU133" s="17" t="s">
        <v>77</v>
      </c>
    </row>
    <row r="134" s="2" customFormat="1" ht="16.5" customHeight="1">
      <c r="A134" s="38"/>
      <c r="B134" s="39"/>
      <c r="C134" s="212" t="s">
        <v>253</v>
      </c>
      <c r="D134" s="212" t="s">
        <v>151</v>
      </c>
      <c r="E134" s="213" t="s">
        <v>1112</v>
      </c>
      <c r="F134" s="214" t="s">
        <v>1113</v>
      </c>
      <c r="G134" s="215" t="s">
        <v>484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91</v>
      </c>
      <c r="AT134" s="223" t="s">
        <v>151</v>
      </c>
      <c r="AU134" s="223" t="s">
        <v>77</v>
      </c>
      <c r="AY134" s="17" t="s">
        <v>148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77</v>
      </c>
      <c r="BK134" s="224">
        <f>ROUND(I134*H134,2)</f>
        <v>0</v>
      </c>
      <c r="BL134" s="17" t="s">
        <v>91</v>
      </c>
      <c r="BM134" s="223" t="s">
        <v>473</v>
      </c>
    </row>
    <row r="135" s="2" customFormat="1">
      <c r="A135" s="38"/>
      <c r="B135" s="39"/>
      <c r="C135" s="40"/>
      <c r="D135" s="225" t="s">
        <v>157</v>
      </c>
      <c r="E135" s="40"/>
      <c r="F135" s="226" t="s">
        <v>1113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157</v>
      </c>
      <c r="AU135" s="17" t="s">
        <v>77</v>
      </c>
    </row>
    <row r="136" s="2" customFormat="1" ht="16.5" customHeight="1">
      <c r="A136" s="38"/>
      <c r="B136" s="39"/>
      <c r="C136" s="212" t="s">
        <v>259</v>
      </c>
      <c r="D136" s="212" t="s">
        <v>151</v>
      </c>
      <c r="E136" s="213" t="s">
        <v>1003</v>
      </c>
      <c r="F136" s="214" t="s">
        <v>1004</v>
      </c>
      <c r="G136" s="215" t="s">
        <v>484</v>
      </c>
      <c r="H136" s="216">
        <v>5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91</v>
      </c>
      <c r="AT136" s="223" t="s">
        <v>151</v>
      </c>
      <c r="AU136" s="223" t="s">
        <v>77</v>
      </c>
      <c r="AY136" s="17" t="s">
        <v>148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77</v>
      </c>
      <c r="BK136" s="224">
        <f>ROUND(I136*H136,2)</f>
        <v>0</v>
      </c>
      <c r="BL136" s="17" t="s">
        <v>91</v>
      </c>
      <c r="BM136" s="223" t="s">
        <v>487</v>
      </c>
    </row>
    <row r="137" s="2" customFormat="1">
      <c r="A137" s="38"/>
      <c r="B137" s="39"/>
      <c r="C137" s="40"/>
      <c r="D137" s="225" t="s">
        <v>157</v>
      </c>
      <c r="E137" s="40"/>
      <c r="F137" s="226" t="s">
        <v>1004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77</v>
      </c>
    </row>
    <row r="138" s="2" customFormat="1" ht="16.5" customHeight="1">
      <c r="A138" s="38"/>
      <c r="B138" s="39"/>
      <c r="C138" s="212" t="s">
        <v>7</v>
      </c>
      <c r="D138" s="212" t="s">
        <v>151</v>
      </c>
      <c r="E138" s="213" t="s">
        <v>1007</v>
      </c>
      <c r="F138" s="214" t="s">
        <v>1008</v>
      </c>
      <c r="G138" s="215" t="s">
        <v>484</v>
      </c>
      <c r="H138" s="216">
        <v>36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91</v>
      </c>
      <c r="AT138" s="223" t="s">
        <v>151</v>
      </c>
      <c r="AU138" s="223" t="s">
        <v>77</v>
      </c>
      <c r="AY138" s="17" t="s">
        <v>148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77</v>
      </c>
      <c r="BK138" s="224">
        <f>ROUND(I138*H138,2)</f>
        <v>0</v>
      </c>
      <c r="BL138" s="17" t="s">
        <v>91</v>
      </c>
      <c r="BM138" s="223" t="s">
        <v>500</v>
      </c>
    </row>
    <row r="139" s="2" customFormat="1">
      <c r="A139" s="38"/>
      <c r="B139" s="39"/>
      <c r="C139" s="40"/>
      <c r="D139" s="225" t="s">
        <v>157</v>
      </c>
      <c r="E139" s="40"/>
      <c r="F139" s="226" t="s">
        <v>1008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157</v>
      </c>
      <c r="AU139" s="17" t="s">
        <v>77</v>
      </c>
    </row>
    <row r="140" s="2" customFormat="1" ht="16.5" customHeight="1">
      <c r="A140" s="38"/>
      <c r="B140" s="39"/>
      <c r="C140" s="212" t="s">
        <v>276</v>
      </c>
      <c r="D140" s="212" t="s">
        <v>151</v>
      </c>
      <c r="E140" s="213" t="s">
        <v>1009</v>
      </c>
      <c r="F140" s="214" t="s">
        <v>1010</v>
      </c>
      <c r="G140" s="215" t="s">
        <v>484</v>
      </c>
      <c r="H140" s="216">
        <v>18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91</v>
      </c>
      <c r="AT140" s="223" t="s">
        <v>151</v>
      </c>
      <c r="AU140" s="223" t="s">
        <v>77</v>
      </c>
      <c r="AY140" s="17" t="s">
        <v>148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77</v>
      </c>
      <c r="BK140" s="224">
        <f>ROUND(I140*H140,2)</f>
        <v>0</v>
      </c>
      <c r="BL140" s="17" t="s">
        <v>91</v>
      </c>
      <c r="BM140" s="223" t="s">
        <v>512</v>
      </c>
    </row>
    <row r="141" s="2" customFormat="1">
      <c r="A141" s="38"/>
      <c r="B141" s="39"/>
      <c r="C141" s="40"/>
      <c r="D141" s="225" t="s">
        <v>157</v>
      </c>
      <c r="E141" s="40"/>
      <c r="F141" s="226" t="s">
        <v>1010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77</v>
      </c>
    </row>
    <row r="142" s="12" customFormat="1" ht="25.92" customHeight="1">
      <c r="A142" s="12"/>
      <c r="B142" s="196"/>
      <c r="C142" s="197"/>
      <c r="D142" s="198" t="s">
        <v>72</v>
      </c>
      <c r="E142" s="199" t="s">
        <v>1011</v>
      </c>
      <c r="F142" s="199" t="s">
        <v>1012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v>0</v>
      </c>
      <c r="Q142" s="204"/>
      <c r="R142" s="205">
        <v>0</v>
      </c>
      <c r="S142" s="204"/>
      <c r="T142" s="206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77</v>
      </c>
      <c r="AT142" s="208" t="s">
        <v>72</v>
      </c>
      <c r="AU142" s="208" t="s">
        <v>73</v>
      </c>
      <c r="AY142" s="207" t="s">
        <v>148</v>
      </c>
      <c r="BK142" s="209">
        <v>0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979</v>
      </c>
      <c r="F143" s="199" t="s">
        <v>980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SUM(P144:P167)</f>
        <v>0</v>
      </c>
      <c r="Q143" s="204"/>
      <c r="R143" s="205">
        <f>SUM(R144:R167)</f>
        <v>0</v>
      </c>
      <c r="S143" s="204"/>
      <c r="T143" s="206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77</v>
      </c>
      <c r="AT143" s="208" t="s">
        <v>72</v>
      </c>
      <c r="AU143" s="208" t="s">
        <v>73</v>
      </c>
      <c r="AY143" s="207" t="s">
        <v>148</v>
      </c>
      <c r="BK143" s="209">
        <f>SUM(BK144:BK167)</f>
        <v>0</v>
      </c>
    </row>
    <row r="144" s="2" customFormat="1" ht="16.5" customHeight="1">
      <c r="A144" s="38"/>
      <c r="B144" s="39"/>
      <c r="C144" s="212" t="s">
        <v>284</v>
      </c>
      <c r="D144" s="212" t="s">
        <v>151</v>
      </c>
      <c r="E144" s="213" t="s">
        <v>1114</v>
      </c>
      <c r="F144" s="214" t="s">
        <v>1115</v>
      </c>
      <c r="G144" s="215" t="s">
        <v>716</v>
      </c>
      <c r="H144" s="216">
        <v>30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91</v>
      </c>
      <c r="AT144" s="223" t="s">
        <v>151</v>
      </c>
      <c r="AU144" s="223" t="s">
        <v>77</v>
      </c>
      <c r="AY144" s="17" t="s">
        <v>148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77</v>
      </c>
      <c r="BK144" s="224">
        <f>ROUND(I144*H144,2)</f>
        <v>0</v>
      </c>
      <c r="BL144" s="17" t="s">
        <v>91</v>
      </c>
      <c r="BM144" s="223" t="s">
        <v>526</v>
      </c>
    </row>
    <row r="145" s="2" customFormat="1">
      <c r="A145" s="38"/>
      <c r="B145" s="39"/>
      <c r="C145" s="40"/>
      <c r="D145" s="225" t="s">
        <v>157</v>
      </c>
      <c r="E145" s="40"/>
      <c r="F145" s="226" t="s">
        <v>1115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157</v>
      </c>
      <c r="AU145" s="17" t="s">
        <v>77</v>
      </c>
    </row>
    <row r="146" s="2" customFormat="1" ht="16.5" customHeight="1">
      <c r="A146" s="38"/>
      <c r="B146" s="39"/>
      <c r="C146" s="212" t="s">
        <v>291</v>
      </c>
      <c r="D146" s="212" t="s">
        <v>151</v>
      </c>
      <c r="E146" s="213" t="s">
        <v>1116</v>
      </c>
      <c r="F146" s="214" t="s">
        <v>1117</v>
      </c>
      <c r="G146" s="215" t="s">
        <v>716</v>
      </c>
      <c r="H146" s="216">
        <v>80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91</v>
      </c>
      <c r="AT146" s="223" t="s">
        <v>151</v>
      </c>
      <c r="AU146" s="223" t="s">
        <v>77</v>
      </c>
      <c r="AY146" s="17" t="s">
        <v>148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77</v>
      </c>
      <c r="BK146" s="224">
        <f>ROUND(I146*H146,2)</f>
        <v>0</v>
      </c>
      <c r="BL146" s="17" t="s">
        <v>91</v>
      </c>
      <c r="BM146" s="223" t="s">
        <v>543</v>
      </c>
    </row>
    <row r="147" s="2" customFormat="1">
      <c r="A147" s="38"/>
      <c r="B147" s="39"/>
      <c r="C147" s="40"/>
      <c r="D147" s="225" t="s">
        <v>157</v>
      </c>
      <c r="E147" s="40"/>
      <c r="F147" s="226" t="s">
        <v>1118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77</v>
      </c>
    </row>
    <row r="148" s="2" customFormat="1" ht="16.5" customHeight="1">
      <c r="A148" s="38"/>
      <c r="B148" s="39"/>
      <c r="C148" s="212" t="s">
        <v>297</v>
      </c>
      <c r="D148" s="212" t="s">
        <v>151</v>
      </c>
      <c r="E148" s="213" t="s">
        <v>1015</v>
      </c>
      <c r="F148" s="214" t="s">
        <v>1016</v>
      </c>
      <c r="G148" s="215" t="s">
        <v>716</v>
      </c>
      <c r="H148" s="216">
        <v>4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91</v>
      </c>
      <c r="AT148" s="223" t="s">
        <v>151</v>
      </c>
      <c r="AU148" s="223" t="s">
        <v>77</v>
      </c>
      <c r="AY148" s="17" t="s">
        <v>148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77</v>
      </c>
      <c r="BK148" s="224">
        <f>ROUND(I148*H148,2)</f>
        <v>0</v>
      </c>
      <c r="BL148" s="17" t="s">
        <v>91</v>
      </c>
      <c r="BM148" s="223" t="s">
        <v>736</v>
      </c>
    </row>
    <row r="149" s="2" customFormat="1">
      <c r="A149" s="38"/>
      <c r="B149" s="39"/>
      <c r="C149" s="40"/>
      <c r="D149" s="225" t="s">
        <v>157</v>
      </c>
      <c r="E149" s="40"/>
      <c r="F149" s="226" t="s">
        <v>1016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77</v>
      </c>
    </row>
    <row r="150" s="2" customFormat="1" ht="16.5" customHeight="1">
      <c r="A150" s="38"/>
      <c r="B150" s="39"/>
      <c r="C150" s="212" t="s">
        <v>303</v>
      </c>
      <c r="D150" s="212" t="s">
        <v>151</v>
      </c>
      <c r="E150" s="213" t="s">
        <v>1017</v>
      </c>
      <c r="F150" s="214" t="s">
        <v>1018</v>
      </c>
      <c r="G150" s="215" t="s">
        <v>716</v>
      </c>
      <c r="H150" s="216">
        <v>260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91</v>
      </c>
      <c r="AT150" s="223" t="s">
        <v>151</v>
      </c>
      <c r="AU150" s="223" t="s">
        <v>77</v>
      </c>
      <c r="AY150" s="17" t="s">
        <v>148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77</v>
      </c>
      <c r="BK150" s="224">
        <f>ROUND(I150*H150,2)</f>
        <v>0</v>
      </c>
      <c r="BL150" s="17" t="s">
        <v>91</v>
      </c>
      <c r="BM150" s="223" t="s">
        <v>740</v>
      </c>
    </row>
    <row r="151" s="2" customFormat="1">
      <c r="A151" s="38"/>
      <c r="B151" s="39"/>
      <c r="C151" s="40"/>
      <c r="D151" s="225" t="s">
        <v>157</v>
      </c>
      <c r="E151" s="40"/>
      <c r="F151" s="226" t="s">
        <v>1018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77</v>
      </c>
    </row>
    <row r="152" s="2" customFormat="1" ht="16.5" customHeight="1">
      <c r="A152" s="38"/>
      <c r="B152" s="39"/>
      <c r="C152" s="212" t="s">
        <v>309</v>
      </c>
      <c r="D152" s="212" t="s">
        <v>151</v>
      </c>
      <c r="E152" s="213" t="s">
        <v>1119</v>
      </c>
      <c r="F152" s="214" t="s">
        <v>1120</v>
      </c>
      <c r="G152" s="215" t="s">
        <v>716</v>
      </c>
      <c r="H152" s="216">
        <v>160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91</v>
      </c>
      <c r="AT152" s="223" t="s">
        <v>151</v>
      </c>
      <c r="AU152" s="223" t="s">
        <v>77</v>
      </c>
      <c r="AY152" s="17" t="s">
        <v>148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77</v>
      </c>
      <c r="BK152" s="224">
        <f>ROUND(I152*H152,2)</f>
        <v>0</v>
      </c>
      <c r="BL152" s="17" t="s">
        <v>91</v>
      </c>
      <c r="BM152" s="223" t="s">
        <v>745</v>
      </c>
    </row>
    <row r="153" s="2" customFormat="1">
      <c r="A153" s="38"/>
      <c r="B153" s="39"/>
      <c r="C153" s="40"/>
      <c r="D153" s="225" t="s">
        <v>157</v>
      </c>
      <c r="E153" s="40"/>
      <c r="F153" s="226" t="s">
        <v>1120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157</v>
      </c>
      <c r="AU153" s="17" t="s">
        <v>77</v>
      </c>
    </row>
    <row r="154" s="2" customFormat="1" ht="16.5" customHeight="1">
      <c r="A154" s="38"/>
      <c r="B154" s="39"/>
      <c r="C154" s="212" t="s">
        <v>315</v>
      </c>
      <c r="D154" s="212" t="s">
        <v>151</v>
      </c>
      <c r="E154" s="213" t="s">
        <v>1019</v>
      </c>
      <c r="F154" s="214" t="s">
        <v>1020</v>
      </c>
      <c r="G154" s="215" t="s">
        <v>716</v>
      </c>
      <c r="H154" s="216">
        <v>20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91</v>
      </c>
      <c r="AT154" s="223" t="s">
        <v>151</v>
      </c>
      <c r="AU154" s="223" t="s">
        <v>77</v>
      </c>
      <c r="AY154" s="17" t="s">
        <v>148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77</v>
      </c>
      <c r="BK154" s="224">
        <f>ROUND(I154*H154,2)</f>
        <v>0</v>
      </c>
      <c r="BL154" s="17" t="s">
        <v>91</v>
      </c>
      <c r="BM154" s="223" t="s">
        <v>753</v>
      </c>
    </row>
    <row r="155" s="2" customFormat="1">
      <c r="A155" s="38"/>
      <c r="B155" s="39"/>
      <c r="C155" s="40"/>
      <c r="D155" s="225" t="s">
        <v>157</v>
      </c>
      <c r="E155" s="40"/>
      <c r="F155" s="226" t="s">
        <v>1020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77</v>
      </c>
    </row>
    <row r="156" s="2" customFormat="1" ht="16.5" customHeight="1">
      <c r="A156" s="38"/>
      <c r="B156" s="39"/>
      <c r="C156" s="212" t="s">
        <v>319</v>
      </c>
      <c r="D156" s="212" t="s">
        <v>151</v>
      </c>
      <c r="E156" s="213" t="s">
        <v>1021</v>
      </c>
      <c r="F156" s="214" t="s">
        <v>1022</v>
      </c>
      <c r="G156" s="215" t="s">
        <v>484</v>
      </c>
      <c r="H156" s="216">
        <v>36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91</v>
      </c>
      <c r="AT156" s="223" t="s">
        <v>151</v>
      </c>
      <c r="AU156" s="223" t="s">
        <v>77</v>
      </c>
      <c r="AY156" s="17" t="s">
        <v>148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77</v>
      </c>
      <c r="BK156" s="224">
        <f>ROUND(I156*H156,2)</f>
        <v>0</v>
      </c>
      <c r="BL156" s="17" t="s">
        <v>91</v>
      </c>
      <c r="BM156" s="223" t="s">
        <v>757</v>
      </c>
    </row>
    <row r="157" s="2" customFormat="1">
      <c r="A157" s="38"/>
      <c r="B157" s="39"/>
      <c r="C157" s="40"/>
      <c r="D157" s="225" t="s">
        <v>157</v>
      </c>
      <c r="E157" s="40"/>
      <c r="F157" s="226" t="s">
        <v>1022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157</v>
      </c>
      <c r="AU157" s="17" t="s">
        <v>77</v>
      </c>
    </row>
    <row r="158" s="2" customFormat="1" ht="16.5" customHeight="1">
      <c r="A158" s="38"/>
      <c r="B158" s="39"/>
      <c r="C158" s="212" t="s">
        <v>325</v>
      </c>
      <c r="D158" s="212" t="s">
        <v>151</v>
      </c>
      <c r="E158" s="213" t="s">
        <v>1123</v>
      </c>
      <c r="F158" s="214" t="s">
        <v>1124</v>
      </c>
      <c r="G158" s="215" t="s">
        <v>484</v>
      </c>
      <c r="H158" s="216">
        <v>20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91</v>
      </c>
      <c r="AT158" s="223" t="s">
        <v>151</v>
      </c>
      <c r="AU158" s="223" t="s">
        <v>77</v>
      </c>
      <c r="AY158" s="17" t="s">
        <v>148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77</v>
      </c>
      <c r="BK158" s="224">
        <f>ROUND(I158*H158,2)</f>
        <v>0</v>
      </c>
      <c r="BL158" s="17" t="s">
        <v>91</v>
      </c>
      <c r="BM158" s="223" t="s">
        <v>761</v>
      </c>
    </row>
    <row r="159" s="2" customFormat="1">
      <c r="A159" s="38"/>
      <c r="B159" s="39"/>
      <c r="C159" s="40"/>
      <c r="D159" s="225" t="s">
        <v>157</v>
      </c>
      <c r="E159" s="40"/>
      <c r="F159" s="226" t="s">
        <v>1124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157</v>
      </c>
      <c r="AU159" s="17" t="s">
        <v>77</v>
      </c>
    </row>
    <row r="160" s="2" customFormat="1" ht="16.5" customHeight="1">
      <c r="A160" s="38"/>
      <c r="B160" s="39"/>
      <c r="C160" s="212" t="s">
        <v>331</v>
      </c>
      <c r="D160" s="212" t="s">
        <v>151</v>
      </c>
      <c r="E160" s="213" t="s">
        <v>1126</v>
      </c>
      <c r="F160" s="214" t="s">
        <v>1127</v>
      </c>
      <c r="G160" s="215" t="s">
        <v>484</v>
      </c>
      <c r="H160" s="216">
        <v>8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91</v>
      </c>
      <c r="AT160" s="223" t="s">
        <v>151</v>
      </c>
      <c r="AU160" s="223" t="s">
        <v>77</v>
      </c>
      <c r="AY160" s="17" t="s">
        <v>148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77</v>
      </c>
      <c r="BK160" s="224">
        <f>ROUND(I160*H160,2)</f>
        <v>0</v>
      </c>
      <c r="BL160" s="17" t="s">
        <v>91</v>
      </c>
      <c r="BM160" s="223" t="s">
        <v>765</v>
      </c>
    </row>
    <row r="161" s="2" customFormat="1">
      <c r="A161" s="38"/>
      <c r="B161" s="39"/>
      <c r="C161" s="40"/>
      <c r="D161" s="225" t="s">
        <v>157</v>
      </c>
      <c r="E161" s="40"/>
      <c r="F161" s="226" t="s">
        <v>1127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157</v>
      </c>
      <c r="AU161" s="17" t="s">
        <v>77</v>
      </c>
    </row>
    <row r="162" s="2" customFormat="1" ht="16.5" customHeight="1">
      <c r="A162" s="38"/>
      <c r="B162" s="39"/>
      <c r="C162" s="212" t="s">
        <v>337</v>
      </c>
      <c r="D162" s="212" t="s">
        <v>151</v>
      </c>
      <c r="E162" s="213" t="s">
        <v>1025</v>
      </c>
      <c r="F162" s="214" t="s">
        <v>1026</v>
      </c>
      <c r="G162" s="215" t="s">
        <v>484</v>
      </c>
      <c r="H162" s="216">
        <v>36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91</v>
      </c>
      <c r="AT162" s="223" t="s">
        <v>151</v>
      </c>
      <c r="AU162" s="223" t="s">
        <v>77</v>
      </c>
      <c r="AY162" s="17" t="s">
        <v>148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77</v>
      </c>
      <c r="BK162" s="224">
        <f>ROUND(I162*H162,2)</f>
        <v>0</v>
      </c>
      <c r="BL162" s="17" t="s">
        <v>91</v>
      </c>
      <c r="BM162" s="223" t="s">
        <v>769</v>
      </c>
    </row>
    <row r="163" s="2" customFormat="1">
      <c r="A163" s="38"/>
      <c r="B163" s="39"/>
      <c r="C163" s="40"/>
      <c r="D163" s="225" t="s">
        <v>157</v>
      </c>
      <c r="E163" s="40"/>
      <c r="F163" s="226" t="s">
        <v>1026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77</v>
      </c>
    </row>
    <row r="164" s="2" customFormat="1" ht="16.5" customHeight="1">
      <c r="A164" s="38"/>
      <c r="B164" s="39"/>
      <c r="C164" s="212" t="s">
        <v>343</v>
      </c>
      <c r="D164" s="212" t="s">
        <v>151</v>
      </c>
      <c r="E164" s="213" t="s">
        <v>1130</v>
      </c>
      <c r="F164" s="214" t="s">
        <v>1131</v>
      </c>
      <c r="G164" s="215" t="s">
        <v>484</v>
      </c>
      <c r="H164" s="216">
        <v>21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91</v>
      </c>
      <c r="AT164" s="223" t="s">
        <v>151</v>
      </c>
      <c r="AU164" s="223" t="s">
        <v>77</v>
      </c>
      <c r="AY164" s="17" t="s">
        <v>148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77</v>
      </c>
      <c r="BK164" s="224">
        <f>ROUND(I164*H164,2)</f>
        <v>0</v>
      </c>
      <c r="BL164" s="17" t="s">
        <v>91</v>
      </c>
      <c r="BM164" s="223" t="s">
        <v>778</v>
      </c>
    </row>
    <row r="165" s="2" customFormat="1">
      <c r="A165" s="38"/>
      <c r="B165" s="39"/>
      <c r="C165" s="40"/>
      <c r="D165" s="225" t="s">
        <v>157</v>
      </c>
      <c r="E165" s="40"/>
      <c r="F165" s="226" t="s">
        <v>1131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77</v>
      </c>
    </row>
    <row r="166" s="2" customFormat="1" ht="16.5" customHeight="1">
      <c r="A166" s="38"/>
      <c r="B166" s="39"/>
      <c r="C166" s="212" t="s">
        <v>351</v>
      </c>
      <c r="D166" s="212" t="s">
        <v>151</v>
      </c>
      <c r="E166" s="213" t="s">
        <v>1133</v>
      </c>
      <c r="F166" s="214" t="s">
        <v>1134</v>
      </c>
      <c r="G166" s="215" t="s">
        <v>484</v>
      </c>
      <c r="H166" s="216">
        <v>5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91</v>
      </c>
      <c r="AT166" s="223" t="s">
        <v>151</v>
      </c>
      <c r="AU166" s="223" t="s">
        <v>77</v>
      </c>
      <c r="AY166" s="17" t="s">
        <v>148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77</v>
      </c>
      <c r="BK166" s="224">
        <f>ROUND(I166*H166,2)</f>
        <v>0</v>
      </c>
      <c r="BL166" s="17" t="s">
        <v>91</v>
      </c>
      <c r="BM166" s="223" t="s">
        <v>782</v>
      </c>
    </row>
    <row r="167" s="2" customFormat="1">
      <c r="A167" s="38"/>
      <c r="B167" s="39"/>
      <c r="C167" s="40"/>
      <c r="D167" s="225" t="s">
        <v>157</v>
      </c>
      <c r="E167" s="40"/>
      <c r="F167" s="226" t="s">
        <v>1134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157</v>
      </c>
      <c r="AU167" s="17" t="s">
        <v>77</v>
      </c>
    </row>
    <row r="168" s="12" customFormat="1" ht="25.92" customHeight="1">
      <c r="A168" s="12"/>
      <c r="B168" s="196"/>
      <c r="C168" s="197"/>
      <c r="D168" s="198" t="s">
        <v>72</v>
      </c>
      <c r="E168" s="199" t="s">
        <v>997</v>
      </c>
      <c r="F168" s="199" t="s">
        <v>998</v>
      </c>
      <c r="G168" s="197"/>
      <c r="H168" s="197"/>
      <c r="I168" s="200"/>
      <c r="J168" s="201">
        <f>BK168</f>
        <v>0</v>
      </c>
      <c r="K168" s="197"/>
      <c r="L168" s="202"/>
      <c r="M168" s="203"/>
      <c r="N168" s="204"/>
      <c r="O168" s="204"/>
      <c r="P168" s="205">
        <f>SUM(P169:P176)</f>
        <v>0</v>
      </c>
      <c r="Q168" s="204"/>
      <c r="R168" s="205">
        <f>SUM(R169:R176)</f>
        <v>0</v>
      </c>
      <c r="S168" s="204"/>
      <c r="T168" s="206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77</v>
      </c>
      <c r="AT168" s="208" t="s">
        <v>72</v>
      </c>
      <c r="AU168" s="208" t="s">
        <v>73</v>
      </c>
      <c r="AY168" s="207" t="s">
        <v>148</v>
      </c>
      <c r="BK168" s="209">
        <f>SUM(BK169:BK176)</f>
        <v>0</v>
      </c>
    </row>
    <row r="169" s="2" customFormat="1" ht="16.5" customHeight="1">
      <c r="A169" s="38"/>
      <c r="B169" s="39"/>
      <c r="C169" s="212" t="s">
        <v>357</v>
      </c>
      <c r="D169" s="212" t="s">
        <v>151</v>
      </c>
      <c r="E169" s="213" t="s">
        <v>1199</v>
      </c>
      <c r="F169" s="214" t="s">
        <v>1200</v>
      </c>
      <c r="G169" s="215" t="s">
        <v>484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91</v>
      </c>
      <c r="AT169" s="223" t="s">
        <v>151</v>
      </c>
      <c r="AU169" s="223" t="s">
        <v>77</v>
      </c>
      <c r="AY169" s="17" t="s">
        <v>148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77</v>
      </c>
      <c r="BK169" s="224">
        <f>ROUND(I169*H169,2)</f>
        <v>0</v>
      </c>
      <c r="BL169" s="17" t="s">
        <v>91</v>
      </c>
      <c r="BM169" s="223" t="s">
        <v>1135</v>
      </c>
    </row>
    <row r="170" s="2" customFormat="1">
      <c r="A170" s="38"/>
      <c r="B170" s="39"/>
      <c r="C170" s="40"/>
      <c r="D170" s="225" t="s">
        <v>157</v>
      </c>
      <c r="E170" s="40"/>
      <c r="F170" s="226" t="s">
        <v>1200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157</v>
      </c>
      <c r="AU170" s="17" t="s">
        <v>77</v>
      </c>
    </row>
    <row r="171" s="2" customFormat="1" ht="16.5" customHeight="1">
      <c r="A171" s="38"/>
      <c r="B171" s="39"/>
      <c r="C171" s="212" t="s">
        <v>362</v>
      </c>
      <c r="D171" s="212" t="s">
        <v>151</v>
      </c>
      <c r="E171" s="213" t="s">
        <v>1154</v>
      </c>
      <c r="F171" s="214" t="s">
        <v>1155</v>
      </c>
      <c r="G171" s="215" t="s">
        <v>484</v>
      </c>
      <c r="H171" s="216">
        <v>1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91</v>
      </c>
      <c r="AT171" s="223" t="s">
        <v>151</v>
      </c>
      <c r="AU171" s="223" t="s">
        <v>77</v>
      </c>
      <c r="AY171" s="17" t="s">
        <v>148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77</v>
      </c>
      <c r="BK171" s="224">
        <f>ROUND(I171*H171,2)</f>
        <v>0</v>
      </c>
      <c r="BL171" s="17" t="s">
        <v>91</v>
      </c>
      <c r="BM171" s="223" t="s">
        <v>1201</v>
      </c>
    </row>
    <row r="172" s="2" customFormat="1">
      <c r="A172" s="38"/>
      <c r="B172" s="39"/>
      <c r="C172" s="40"/>
      <c r="D172" s="225" t="s">
        <v>157</v>
      </c>
      <c r="E172" s="40"/>
      <c r="F172" s="226" t="s">
        <v>1155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157</v>
      </c>
      <c r="AU172" s="17" t="s">
        <v>77</v>
      </c>
    </row>
    <row r="173" s="2" customFormat="1" ht="16.5" customHeight="1">
      <c r="A173" s="38"/>
      <c r="B173" s="39"/>
      <c r="C173" s="212" t="s">
        <v>368</v>
      </c>
      <c r="D173" s="212" t="s">
        <v>151</v>
      </c>
      <c r="E173" s="213" t="s">
        <v>1029</v>
      </c>
      <c r="F173" s="214" t="s">
        <v>1030</v>
      </c>
      <c r="G173" s="215" t="s">
        <v>484</v>
      </c>
      <c r="H173" s="216">
        <v>5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91</v>
      </c>
      <c r="AT173" s="223" t="s">
        <v>151</v>
      </c>
      <c r="AU173" s="223" t="s">
        <v>77</v>
      </c>
      <c r="AY173" s="17" t="s">
        <v>148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77</v>
      </c>
      <c r="BK173" s="224">
        <f>ROUND(I173*H173,2)</f>
        <v>0</v>
      </c>
      <c r="BL173" s="17" t="s">
        <v>91</v>
      </c>
      <c r="BM173" s="223" t="s">
        <v>1202</v>
      </c>
    </row>
    <row r="174" s="2" customFormat="1">
      <c r="A174" s="38"/>
      <c r="B174" s="39"/>
      <c r="C174" s="40"/>
      <c r="D174" s="225" t="s">
        <v>157</v>
      </c>
      <c r="E174" s="40"/>
      <c r="F174" s="226" t="s">
        <v>1030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77</v>
      </c>
    </row>
    <row r="175" s="2" customFormat="1" ht="16.5" customHeight="1">
      <c r="A175" s="38"/>
      <c r="B175" s="39"/>
      <c r="C175" s="212" t="s">
        <v>641</v>
      </c>
      <c r="D175" s="212" t="s">
        <v>151</v>
      </c>
      <c r="E175" s="213" t="s">
        <v>1031</v>
      </c>
      <c r="F175" s="214" t="s">
        <v>1032</v>
      </c>
      <c r="G175" s="215" t="s">
        <v>484</v>
      </c>
      <c r="H175" s="216">
        <v>54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91</v>
      </c>
      <c r="AT175" s="223" t="s">
        <v>151</v>
      </c>
      <c r="AU175" s="223" t="s">
        <v>77</v>
      </c>
      <c r="AY175" s="17" t="s">
        <v>148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77</v>
      </c>
      <c r="BK175" s="224">
        <f>ROUND(I175*H175,2)</f>
        <v>0</v>
      </c>
      <c r="BL175" s="17" t="s">
        <v>91</v>
      </c>
      <c r="BM175" s="223" t="s">
        <v>1203</v>
      </c>
    </row>
    <row r="176" s="2" customFormat="1">
      <c r="A176" s="38"/>
      <c r="B176" s="39"/>
      <c r="C176" s="40"/>
      <c r="D176" s="225" t="s">
        <v>157</v>
      </c>
      <c r="E176" s="40"/>
      <c r="F176" s="226" t="s">
        <v>1032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157</v>
      </c>
      <c r="AU176" s="17" t="s">
        <v>77</v>
      </c>
    </row>
    <row r="177" s="12" customFormat="1" ht="25.92" customHeight="1">
      <c r="A177" s="12"/>
      <c r="B177" s="196"/>
      <c r="C177" s="197"/>
      <c r="D177" s="198" t="s">
        <v>72</v>
      </c>
      <c r="E177" s="199" t="s">
        <v>1033</v>
      </c>
      <c r="F177" s="199" t="s">
        <v>1034</v>
      </c>
      <c r="G177" s="197"/>
      <c r="H177" s="197"/>
      <c r="I177" s="200"/>
      <c r="J177" s="201">
        <f>BK177</f>
        <v>0</v>
      </c>
      <c r="K177" s="197"/>
      <c r="L177" s="202"/>
      <c r="M177" s="203"/>
      <c r="N177" s="204"/>
      <c r="O177" s="204"/>
      <c r="P177" s="205">
        <f>SUM(P178:P179)</f>
        <v>0</v>
      </c>
      <c r="Q177" s="204"/>
      <c r="R177" s="205">
        <f>SUM(R178:R179)</f>
        <v>0</v>
      </c>
      <c r="S177" s="204"/>
      <c r="T177" s="206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77</v>
      </c>
      <c r="AT177" s="208" t="s">
        <v>72</v>
      </c>
      <c r="AU177" s="208" t="s">
        <v>73</v>
      </c>
      <c r="AY177" s="207" t="s">
        <v>148</v>
      </c>
      <c r="BK177" s="209">
        <f>SUM(BK178:BK179)</f>
        <v>0</v>
      </c>
    </row>
    <row r="178" s="2" customFormat="1" ht="16.5" customHeight="1">
      <c r="A178" s="38"/>
      <c r="B178" s="39"/>
      <c r="C178" s="212" t="s">
        <v>643</v>
      </c>
      <c r="D178" s="212" t="s">
        <v>151</v>
      </c>
      <c r="E178" s="213" t="s">
        <v>1035</v>
      </c>
      <c r="F178" s="214" t="s">
        <v>1036</v>
      </c>
      <c r="G178" s="215" t="s">
        <v>1037</v>
      </c>
      <c r="H178" s="216">
        <v>12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91</v>
      </c>
      <c r="AT178" s="223" t="s">
        <v>151</v>
      </c>
      <c r="AU178" s="223" t="s">
        <v>77</v>
      </c>
      <c r="AY178" s="17" t="s">
        <v>148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77</v>
      </c>
      <c r="BK178" s="224">
        <f>ROUND(I178*H178,2)</f>
        <v>0</v>
      </c>
      <c r="BL178" s="17" t="s">
        <v>91</v>
      </c>
      <c r="BM178" s="223" t="s">
        <v>1204</v>
      </c>
    </row>
    <row r="179" s="2" customFormat="1">
      <c r="A179" s="38"/>
      <c r="B179" s="39"/>
      <c r="C179" s="40"/>
      <c r="D179" s="225" t="s">
        <v>157</v>
      </c>
      <c r="E179" s="40"/>
      <c r="F179" s="226" t="s">
        <v>1036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77</v>
      </c>
    </row>
    <row r="180" s="12" customFormat="1" ht="25.92" customHeight="1">
      <c r="A180" s="12"/>
      <c r="B180" s="196"/>
      <c r="C180" s="197"/>
      <c r="D180" s="198" t="s">
        <v>72</v>
      </c>
      <c r="E180" s="199" t="s">
        <v>1038</v>
      </c>
      <c r="F180" s="199" t="s">
        <v>1039</v>
      </c>
      <c r="G180" s="197"/>
      <c r="H180" s="197"/>
      <c r="I180" s="200"/>
      <c r="J180" s="201">
        <f>BK180</f>
        <v>0</v>
      </c>
      <c r="K180" s="197"/>
      <c r="L180" s="202"/>
      <c r="M180" s="203"/>
      <c r="N180" s="204"/>
      <c r="O180" s="204"/>
      <c r="P180" s="205">
        <f>SUM(P181:P186)</f>
        <v>0</v>
      </c>
      <c r="Q180" s="204"/>
      <c r="R180" s="205">
        <f>SUM(R181:R186)</f>
        <v>0</v>
      </c>
      <c r="S180" s="204"/>
      <c r="T180" s="206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77</v>
      </c>
      <c r="AT180" s="208" t="s">
        <v>72</v>
      </c>
      <c r="AU180" s="208" t="s">
        <v>73</v>
      </c>
      <c r="AY180" s="207" t="s">
        <v>148</v>
      </c>
      <c r="BK180" s="209">
        <f>SUM(BK181:BK186)</f>
        <v>0</v>
      </c>
    </row>
    <row r="181" s="2" customFormat="1" ht="16.5" customHeight="1">
      <c r="A181" s="38"/>
      <c r="B181" s="39"/>
      <c r="C181" s="212" t="s">
        <v>375</v>
      </c>
      <c r="D181" s="212" t="s">
        <v>151</v>
      </c>
      <c r="E181" s="213" t="s">
        <v>1040</v>
      </c>
      <c r="F181" s="214" t="s">
        <v>1041</v>
      </c>
      <c r="G181" s="215" t="s">
        <v>1037</v>
      </c>
      <c r="H181" s="216">
        <v>12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91</v>
      </c>
      <c r="AT181" s="223" t="s">
        <v>151</v>
      </c>
      <c r="AU181" s="223" t="s">
        <v>77</v>
      </c>
      <c r="AY181" s="17" t="s">
        <v>148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77</v>
      </c>
      <c r="BK181" s="224">
        <f>ROUND(I181*H181,2)</f>
        <v>0</v>
      </c>
      <c r="BL181" s="17" t="s">
        <v>91</v>
      </c>
      <c r="BM181" s="223" t="s">
        <v>1205</v>
      </c>
    </row>
    <row r="182" s="2" customFormat="1">
      <c r="A182" s="38"/>
      <c r="B182" s="39"/>
      <c r="C182" s="40"/>
      <c r="D182" s="225" t="s">
        <v>157</v>
      </c>
      <c r="E182" s="40"/>
      <c r="F182" s="226" t="s">
        <v>1041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77</v>
      </c>
    </row>
    <row r="183" s="2" customFormat="1" ht="16.5" customHeight="1">
      <c r="A183" s="38"/>
      <c r="B183" s="39"/>
      <c r="C183" s="212" t="s">
        <v>382</v>
      </c>
      <c r="D183" s="212" t="s">
        <v>151</v>
      </c>
      <c r="E183" s="213" t="s">
        <v>1042</v>
      </c>
      <c r="F183" s="214" t="s">
        <v>1043</v>
      </c>
      <c r="G183" s="215" t="s">
        <v>1037</v>
      </c>
      <c r="H183" s="216">
        <v>1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91</v>
      </c>
      <c r="AT183" s="223" t="s">
        <v>151</v>
      </c>
      <c r="AU183" s="223" t="s">
        <v>77</v>
      </c>
      <c r="AY183" s="17" t="s">
        <v>148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77</v>
      </c>
      <c r="BK183" s="224">
        <f>ROUND(I183*H183,2)</f>
        <v>0</v>
      </c>
      <c r="BL183" s="17" t="s">
        <v>91</v>
      </c>
      <c r="BM183" s="223" t="s">
        <v>1206</v>
      </c>
    </row>
    <row r="184" s="2" customFormat="1">
      <c r="A184" s="38"/>
      <c r="B184" s="39"/>
      <c r="C184" s="40"/>
      <c r="D184" s="225" t="s">
        <v>157</v>
      </c>
      <c r="E184" s="40"/>
      <c r="F184" s="226" t="s">
        <v>1043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157</v>
      </c>
      <c r="AU184" s="17" t="s">
        <v>77</v>
      </c>
    </row>
    <row r="185" s="2" customFormat="1" ht="16.5" customHeight="1">
      <c r="A185" s="38"/>
      <c r="B185" s="39"/>
      <c r="C185" s="212" t="s">
        <v>389</v>
      </c>
      <c r="D185" s="212" t="s">
        <v>151</v>
      </c>
      <c r="E185" s="213" t="s">
        <v>1207</v>
      </c>
      <c r="F185" s="214" t="s">
        <v>1208</v>
      </c>
      <c r="G185" s="215" t="s">
        <v>1037</v>
      </c>
      <c r="H185" s="216">
        <v>16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91</v>
      </c>
      <c r="AT185" s="223" t="s">
        <v>151</v>
      </c>
      <c r="AU185" s="223" t="s">
        <v>77</v>
      </c>
      <c r="AY185" s="17" t="s">
        <v>148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77</v>
      </c>
      <c r="BK185" s="224">
        <f>ROUND(I185*H185,2)</f>
        <v>0</v>
      </c>
      <c r="BL185" s="17" t="s">
        <v>91</v>
      </c>
      <c r="BM185" s="223" t="s">
        <v>1187</v>
      </c>
    </row>
    <row r="186" s="2" customFormat="1">
      <c r="A186" s="38"/>
      <c r="B186" s="39"/>
      <c r="C186" s="40"/>
      <c r="D186" s="225" t="s">
        <v>157</v>
      </c>
      <c r="E186" s="40"/>
      <c r="F186" s="226" t="s">
        <v>1208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157</v>
      </c>
      <c r="AU186" s="17" t="s">
        <v>77</v>
      </c>
    </row>
    <row r="187" s="12" customFormat="1" ht="25.92" customHeight="1">
      <c r="A187" s="12"/>
      <c r="B187" s="196"/>
      <c r="C187" s="197"/>
      <c r="D187" s="198" t="s">
        <v>72</v>
      </c>
      <c r="E187" s="199" t="s">
        <v>539</v>
      </c>
      <c r="F187" s="199" t="s">
        <v>540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SUM(P188:P197)</f>
        <v>0</v>
      </c>
      <c r="Q187" s="204"/>
      <c r="R187" s="205">
        <f>SUM(R188:R197)</f>
        <v>0</v>
      </c>
      <c r="S187" s="204"/>
      <c r="T187" s="206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174</v>
      </c>
      <c r="AT187" s="208" t="s">
        <v>72</v>
      </c>
      <c r="AU187" s="208" t="s">
        <v>73</v>
      </c>
      <c r="AY187" s="207" t="s">
        <v>148</v>
      </c>
      <c r="BK187" s="209">
        <f>SUM(BK188:BK197)</f>
        <v>0</v>
      </c>
    </row>
    <row r="188" s="2" customFormat="1" ht="16.5" customHeight="1">
      <c r="A188" s="38"/>
      <c r="B188" s="39"/>
      <c r="C188" s="212" t="s">
        <v>395</v>
      </c>
      <c r="D188" s="212" t="s">
        <v>151</v>
      </c>
      <c r="E188" s="213" t="s">
        <v>1162</v>
      </c>
      <c r="F188" s="214" t="s">
        <v>1045</v>
      </c>
      <c r="G188" s="215" t="s">
        <v>1163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547</v>
      </c>
      <c r="AT188" s="223" t="s">
        <v>151</v>
      </c>
      <c r="AU188" s="223" t="s">
        <v>77</v>
      </c>
      <c r="AY188" s="17" t="s">
        <v>148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77</v>
      </c>
      <c r="BK188" s="224">
        <f>ROUND(I188*H188,2)</f>
        <v>0</v>
      </c>
      <c r="BL188" s="17" t="s">
        <v>547</v>
      </c>
      <c r="BM188" s="223" t="s">
        <v>1209</v>
      </c>
    </row>
    <row r="189" s="2" customFormat="1">
      <c r="A189" s="38"/>
      <c r="B189" s="39"/>
      <c r="C189" s="40"/>
      <c r="D189" s="225" t="s">
        <v>157</v>
      </c>
      <c r="E189" s="40"/>
      <c r="F189" s="226" t="s">
        <v>1048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157</v>
      </c>
      <c r="AU189" s="17" t="s">
        <v>77</v>
      </c>
    </row>
    <row r="190" s="2" customFormat="1" ht="16.5" customHeight="1">
      <c r="A190" s="38"/>
      <c r="B190" s="39"/>
      <c r="C190" s="212" t="s">
        <v>401</v>
      </c>
      <c r="D190" s="212" t="s">
        <v>151</v>
      </c>
      <c r="E190" s="213" t="s">
        <v>1165</v>
      </c>
      <c r="F190" s="214" t="s">
        <v>1050</v>
      </c>
      <c r="G190" s="215" t="s">
        <v>1163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547</v>
      </c>
      <c r="AT190" s="223" t="s">
        <v>151</v>
      </c>
      <c r="AU190" s="223" t="s">
        <v>77</v>
      </c>
      <c r="AY190" s="17" t="s">
        <v>148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77</v>
      </c>
      <c r="BK190" s="224">
        <f>ROUND(I190*H190,2)</f>
        <v>0</v>
      </c>
      <c r="BL190" s="17" t="s">
        <v>547</v>
      </c>
      <c r="BM190" s="223" t="s">
        <v>1210</v>
      </c>
    </row>
    <row r="191" s="2" customFormat="1">
      <c r="A191" s="38"/>
      <c r="B191" s="39"/>
      <c r="C191" s="40"/>
      <c r="D191" s="225" t="s">
        <v>157</v>
      </c>
      <c r="E191" s="40"/>
      <c r="F191" s="226" t="s">
        <v>1048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77</v>
      </c>
    </row>
    <row r="192" s="2" customFormat="1" ht="16.5" customHeight="1">
      <c r="A192" s="38"/>
      <c r="B192" s="39"/>
      <c r="C192" s="212" t="s">
        <v>407</v>
      </c>
      <c r="D192" s="212" t="s">
        <v>151</v>
      </c>
      <c r="E192" s="213" t="s">
        <v>1167</v>
      </c>
      <c r="F192" s="214" t="s">
        <v>1053</v>
      </c>
      <c r="G192" s="215" t="s">
        <v>1163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547</v>
      </c>
      <c r="AT192" s="223" t="s">
        <v>151</v>
      </c>
      <c r="AU192" s="223" t="s">
        <v>77</v>
      </c>
      <c r="AY192" s="17" t="s">
        <v>148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77</v>
      </c>
      <c r="BK192" s="224">
        <f>ROUND(I192*H192,2)</f>
        <v>0</v>
      </c>
      <c r="BL192" s="17" t="s">
        <v>547</v>
      </c>
      <c r="BM192" s="223" t="s">
        <v>1211</v>
      </c>
    </row>
    <row r="193" s="2" customFormat="1">
      <c r="A193" s="38"/>
      <c r="B193" s="39"/>
      <c r="C193" s="40"/>
      <c r="D193" s="225" t="s">
        <v>157</v>
      </c>
      <c r="E193" s="40"/>
      <c r="F193" s="226" t="s">
        <v>1048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77</v>
      </c>
    </row>
    <row r="194" s="2" customFormat="1" ht="16.5" customHeight="1">
      <c r="A194" s="38"/>
      <c r="B194" s="39"/>
      <c r="C194" s="212" t="s">
        <v>415</v>
      </c>
      <c r="D194" s="212" t="s">
        <v>151</v>
      </c>
      <c r="E194" s="213" t="s">
        <v>1169</v>
      </c>
      <c r="F194" s="214" t="s">
        <v>1056</v>
      </c>
      <c r="G194" s="215" t="s">
        <v>1163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547</v>
      </c>
      <c r="AT194" s="223" t="s">
        <v>151</v>
      </c>
      <c r="AU194" s="223" t="s">
        <v>77</v>
      </c>
      <c r="AY194" s="17" t="s">
        <v>148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77</v>
      </c>
      <c r="BK194" s="224">
        <f>ROUND(I194*H194,2)</f>
        <v>0</v>
      </c>
      <c r="BL194" s="17" t="s">
        <v>547</v>
      </c>
      <c r="BM194" s="223" t="s">
        <v>1212</v>
      </c>
    </row>
    <row r="195" s="2" customFormat="1">
      <c r="A195" s="38"/>
      <c r="B195" s="39"/>
      <c r="C195" s="40"/>
      <c r="D195" s="225" t="s">
        <v>157</v>
      </c>
      <c r="E195" s="40"/>
      <c r="F195" s="226" t="s">
        <v>1048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157</v>
      </c>
      <c r="AU195" s="17" t="s">
        <v>77</v>
      </c>
    </row>
    <row r="196" s="2" customFormat="1" ht="16.5" customHeight="1">
      <c r="A196" s="38"/>
      <c r="B196" s="39"/>
      <c r="C196" s="212" t="s">
        <v>420</v>
      </c>
      <c r="D196" s="212" t="s">
        <v>151</v>
      </c>
      <c r="E196" s="213" t="s">
        <v>1171</v>
      </c>
      <c r="F196" s="214" t="s">
        <v>1172</v>
      </c>
      <c r="G196" s="215" t="s">
        <v>1163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547</v>
      </c>
      <c r="AT196" s="223" t="s">
        <v>151</v>
      </c>
      <c r="AU196" s="223" t="s">
        <v>77</v>
      </c>
      <c r="AY196" s="17" t="s">
        <v>148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77</v>
      </c>
      <c r="BK196" s="224">
        <f>ROUND(I196*H196,2)</f>
        <v>0</v>
      </c>
      <c r="BL196" s="17" t="s">
        <v>547</v>
      </c>
      <c r="BM196" s="223" t="s">
        <v>1213</v>
      </c>
    </row>
    <row r="197" s="2" customFormat="1">
      <c r="A197" s="38"/>
      <c r="B197" s="39"/>
      <c r="C197" s="40"/>
      <c r="D197" s="225" t="s">
        <v>157</v>
      </c>
      <c r="E197" s="40"/>
      <c r="F197" s="226" t="s">
        <v>1172</v>
      </c>
      <c r="G197" s="40"/>
      <c r="H197" s="40"/>
      <c r="I197" s="227"/>
      <c r="J197" s="40"/>
      <c r="K197" s="40"/>
      <c r="L197" s="44"/>
      <c r="M197" s="264"/>
      <c r="N197" s="265"/>
      <c r="O197" s="266"/>
      <c r="P197" s="266"/>
      <c r="Q197" s="266"/>
      <c r="R197" s="266"/>
      <c r="S197" s="266"/>
      <c r="T197" s="267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77</v>
      </c>
    </row>
    <row r="198" s="2" customFormat="1" ht="6.96" customHeight="1">
      <c r="A198" s="38"/>
      <c r="B198" s="59"/>
      <c r="C198" s="60"/>
      <c r="D198" s="60"/>
      <c r="E198" s="60"/>
      <c r="F198" s="60"/>
      <c r="G198" s="60"/>
      <c r="H198" s="60"/>
      <c r="I198" s="60"/>
      <c r="J198" s="60"/>
      <c r="K198" s="60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Elvm7/cGtgGz8oHCQ0OdIA0eYaaDtYIvBkBO+r1Pir3XM2o3FufPw126H5GS0yjU3bWfGoLgM+3Ia2QvcHMPJg==" hashValue="pkh2juki6aoaMqIrC6ANDX3GjMklU4P9n0crzdIE58Wyo2BwvvfRNR4+Oh3cT5OVYPkA9ou/ieinsILzI68sWg==" algorithmName="SHA-512" password="CC35"/>
  <autoFilter ref="C93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1214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1215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1216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1217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1218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1219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1220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1221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1222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1223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1224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79</v>
      </c>
      <c r="F18" s="280" t="s">
        <v>1225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1226</v>
      </c>
      <c r="F19" s="280" t="s">
        <v>1227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1228</v>
      </c>
      <c r="F20" s="280" t="s">
        <v>1229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1230</v>
      </c>
      <c r="F21" s="280" t="s">
        <v>1231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1232</v>
      </c>
      <c r="F22" s="280" t="s">
        <v>1233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84</v>
      </c>
      <c r="F23" s="280" t="s">
        <v>1234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1235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1236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1237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1238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1239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1240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1241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1242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1243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134</v>
      </c>
      <c r="F36" s="280"/>
      <c r="G36" s="280" t="s">
        <v>1244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1245</v>
      </c>
      <c r="F37" s="280"/>
      <c r="G37" s="280" t="s">
        <v>1246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54</v>
      </c>
      <c r="F38" s="280"/>
      <c r="G38" s="280" t="s">
        <v>1247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55</v>
      </c>
      <c r="F39" s="280"/>
      <c r="G39" s="280" t="s">
        <v>1248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135</v>
      </c>
      <c r="F40" s="280"/>
      <c r="G40" s="280" t="s">
        <v>1249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136</v>
      </c>
      <c r="F41" s="280"/>
      <c r="G41" s="280" t="s">
        <v>1250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1251</v>
      </c>
      <c r="F42" s="280"/>
      <c r="G42" s="280" t="s">
        <v>1252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1253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1254</v>
      </c>
      <c r="F44" s="280"/>
      <c r="G44" s="280" t="s">
        <v>1255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138</v>
      </c>
      <c r="F45" s="280"/>
      <c r="G45" s="280" t="s">
        <v>1256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1257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1258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1259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1260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1261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1262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1263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1264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1265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1266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1267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1268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1269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1270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1271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1272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1273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1274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1275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1276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1277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1278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1279</v>
      </c>
      <c r="D76" s="298"/>
      <c r="E76" s="298"/>
      <c r="F76" s="298" t="s">
        <v>1280</v>
      </c>
      <c r="G76" s="299"/>
      <c r="H76" s="298" t="s">
        <v>55</v>
      </c>
      <c r="I76" s="298" t="s">
        <v>58</v>
      </c>
      <c r="J76" s="298" t="s">
        <v>1281</v>
      </c>
      <c r="K76" s="297"/>
    </row>
    <row r="77" s="1" customFormat="1" ht="17.25" customHeight="1">
      <c r="B77" s="295"/>
      <c r="C77" s="300" t="s">
        <v>1282</v>
      </c>
      <c r="D77" s="300"/>
      <c r="E77" s="300"/>
      <c r="F77" s="301" t="s">
        <v>1283</v>
      </c>
      <c r="G77" s="302"/>
      <c r="H77" s="300"/>
      <c r="I77" s="300"/>
      <c r="J77" s="300" t="s">
        <v>1284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54</v>
      </c>
      <c r="D79" s="305"/>
      <c r="E79" s="305"/>
      <c r="F79" s="306" t="s">
        <v>1195</v>
      </c>
      <c r="G79" s="307"/>
      <c r="H79" s="283" t="s">
        <v>1285</v>
      </c>
      <c r="I79" s="283" t="s">
        <v>1286</v>
      </c>
      <c r="J79" s="283">
        <v>20</v>
      </c>
      <c r="K79" s="297"/>
    </row>
    <row r="80" s="1" customFormat="1" ht="15" customHeight="1">
      <c r="B80" s="295"/>
      <c r="C80" s="283" t="s">
        <v>1287</v>
      </c>
      <c r="D80" s="283"/>
      <c r="E80" s="283"/>
      <c r="F80" s="306" t="s">
        <v>1195</v>
      </c>
      <c r="G80" s="307"/>
      <c r="H80" s="283" t="s">
        <v>1288</v>
      </c>
      <c r="I80" s="283" t="s">
        <v>1286</v>
      </c>
      <c r="J80" s="283">
        <v>120</v>
      </c>
      <c r="K80" s="297"/>
    </row>
    <row r="81" s="1" customFormat="1" ht="15" customHeight="1">
      <c r="B81" s="308"/>
      <c r="C81" s="283" t="s">
        <v>1289</v>
      </c>
      <c r="D81" s="283"/>
      <c r="E81" s="283"/>
      <c r="F81" s="306" t="s">
        <v>1290</v>
      </c>
      <c r="G81" s="307"/>
      <c r="H81" s="283" t="s">
        <v>1291</v>
      </c>
      <c r="I81" s="283" t="s">
        <v>1286</v>
      </c>
      <c r="J81" s="283">
        <v>50</v>
      </c>
      <c r="K81" s="297"/>
    </row>
    <row r="82" s="1" customFormat="1" ht="15" customHeight="1">
      <c r="B82" s="308"/>
      <c r="C82" s="283" t="s">
        <v>1292</v>
      </c>
      <c r="D82" s="283"/>
      <c r="E82" s="283"/>
      <c r="F82" s="306" t="s">
        <v>1195</v>
      </c>
      <c r="G82" s="307"/>
      <c r="H82" s="283" t="s">
        <v>1293</v>
      </c>
      <c r="I82" s="283" t="s">
        <v>1294</v>
      </c>
      <c r="J82" s="283"/>
      <c r="K82" s="297"/>
    </row>
    <row r="83" s="1" customFormat="1" ht="15" customHeight="1">
      <c r="B83" s="308"/>
      <c r="C83" s="309" t="s">
        <v>1295</v>
      </c>
      <c r="D83" s="309"/>
      <c r="E83" s="309"/>
      <c r="F83" s="310" t="s">
        <v>1290</v>
      </c>
      <c r="G83" s="309"/>
      <c r="H83" s="309" t="s">
        <v>1296</v>
      </c>
      <c r="I83" s="309" t="s">
        <v>1286</v>
      </c>
      <c r="J83" s="309">
        <v>15</v>
      </c>
      <c r="K83" s="297"/>
    </row>
    <row r="84" s="1" customFormat="1" ht="15" customHeight="1">
      <c r="B84" s="308"/>
      <c r="C84" s="309" t="s">
        <v>1297</v>
      </c>
      <c r="D84" s="309"/>
      <c r="E84" s="309"/>
      <c r="F84" s="310" t="s">
        <v>1290</v>
      </c>
      <c r="G84" s="309"/>
      <c r="H84" s="309" t="s">
        <v>1298</v>
      </c>
      <c r="I84" s="309" t="s">
        <v>1286</v>
      </c>
      <c r="J84" s="309">
        <v>15</v>
      </c>
      <c r="K84" s="297"/>
    </row>
    <row r="85" s="1" customFormat="1" ht="15" customHeight="1">
      <c r="B85" s="308"/>
      <c r="C85" s="309" t="s">
        <v>1299</v>
      </c>
      <c r="D85" s="309"/>
      <c r="E85" s="309"/>
      <c r="F85" s="310" t="s">
        <v>1290</v>
      </c>
      <c r="G85" s="309"/>
      <c r="H85" s="309" t="s">
        <v>1300</v>
      </c>
      <c r="I85" s="309" t="s">
        <v>1286</v>
      </c>
      <c r="J85" s="309">
        <v>20</v>
      </c>
      <c r="K85" s="297"/>
    </row>
    <row r="86" s="1" customFormat="1" ht="15" customHeight="1">
      <c r="B86" s="308"/>
      <c r="C86" s="309" t="s">
        <v>1301</v>
      </c>
      <c r="D86" s="309"/>
      <c r="E86" s="309"/>
      <c r="F86" s="310" t="s">
        <v>1290</v>
      </c>
      <c r="G86" s="309"/>
      <c r="H86" s="309" t="s">
        <v>1302</v>
      </c>
      <c r="I86" s="309" t="s">
        <v>1286</v>
      </c>
      <c r="J86" s="309">
        <v>20</v>
      </c>
      <c r="K86" s="297"/>
    </row>
    <row r="87" s="1" customFormat="1" ht="15" customHeight="1">
      <c r="B87" s="308"/>
      <c r="C87" s="283" t="s">
        <v>1303</v>
      </c>
      <c r="D87" s="283"/>
      <c r="E87" s="283"/>
      <c r="F87" s="306" t="s">
        <v>1290</v>
      </c>
      <c r="G87" s="307"/>
      <c r="H87" s="283" t="s">
        <v>1304</v>
      </c>
      <c r="I87" s="283" t="s">
        <v>1286</v>
      </c>
      <c r="J87" s="283">
        <v>50</v>
      </c>
      <c r="K87" s="297"/>
    </row>
    <row r="88" s="1" customFormat="1" ht="15" customHeight="1">
      <c r="B88" s="308"/>
      <c r="C88" s="283" t="s">
        <v>1305</v>
      </c>
      <c r="D88" s="283"/>
      <c r="E88" s="283"/>
      <c r="F88" s="306" t="s">
        <v>1290</v>
      </c>
      <c r="G88" s="307"/>
      <c r="H88" s="283" t="s">
        <v>1306</v>
      </c>
      <c r="I88" s="283" t="s">
        <v>1286</v>
      </c>
      <c r="J88" s="283">
        <v>20</v>
      </c>
      <c r="K88" s="297"/>
    </row>
    <row r="89" s="1" customFormat="1" ht="15" customHeight="1">
      <c r="B89" s="308"/>
      <c r="C89" s="283" t="s">
        <v>1307</v>
      </c>
      <c r="D89" s="283"/>
      <c r="E89" s="283"/>
      <c r="F89" s="306" t="s">
        <v>1290</v>
      </c>
      <c r="G89" s="307"/>
      <c r="H89" s="283" t="s">
        <v>1308</v>
      </c>
      <c r="I89" s="283" t="s">
        <v>1286</v>
      </c>
      <c r="J89" s="283">
        <v>20</v>
      </c>
      <c r="K89" s="297"/>
    </row>
    <row r="90" s="1" customFormat="1" ht="15" customHeight="1">
      <c r="B90" s="308"/>
      <c r="C90" s="283" t="s">
        <v>1309</v>
      </c>
      <c r="D90" s="283"/>
      <c r="E90" s="283"/>
      <c r="F90" s="306" t="s">
        <v>1290</v>
      </c>
      <c r="G90" s="307"/>
      <c r="H90" s="283" t="s">
        <v>1310</v>
      </c>
      <c r="I90" s="283" t="s">
        <v>1286</v>
      </c>
      <c r="J90" s="283">
        <v>50</v>
      </c>
      <c r="K90" s="297"/>
    </row>
    <row r="91" s="1" customFormat="1" ht="15" customHeight="1">
      <c r="B91" s="308"/>
      <c r="C91" s="283" t="s">
        <v>1311</v>
      </c>
      <c r="D91" s="283"/>
      <c r="E91" s="283"/>
      <c r="F91" s="306" t="s">
        <v>1290</v>
      </c>
      <c r="G91" s="307"/>
      <c r="H91" s="283" t="s">
        <v>1311</v>
      </c>
      <c r="I91" s="283" t="s">
        <v>1286</v>
      </c>
      <c r="J91" s="283">
        <v>50</v>
      </c>
      <c r="K91" s="297"/>
    </row>
    <row r="92" s="1" customFormat="1" ht="15" customHeight="1">
      <c r="B92" s="308"/>
      <c r="C92" s="283" t="s">
        <v>1312</v>
      </c>
      <c r="D92" s="283"/>
      <c r="E92" s="283"/>
      <c r="F92" s="306" t="s">
        <v>1290</v>
      </c>
      <c r="G92" s="307"/>
      <c r="H92" s="283" t="s">
        <v>1313</v>
      </c>
      <c r="I92" s="283" t="s">
        <v>1286</v>
      </c>
      <c r="J92" s="283">
        <v>255</v>
      </c>
      <c r="K92" s="297"/>
    </row>
    <row r="93" s="1" customFormat="1" ht="15" customHeight="1">
      <c r="B93" s="308"/>
      <c r="C93" s="283" t="s">
        <v>1314</v>
      </c>
      <c r="D93" s="283"/>
      <c r="E93" s="283"/>
      <c r="F93" s="306" t="s">
        <v>1195</v>
      </c>
      <c r="G93" s="307"/>
      <c r="H93" s="283" t="s">
        <v>1315</v>
      </c>
      <c r="I93" s="283" t="s">
        <v>1316</v>
      </c>
      <c r="J93" s="283"/>
      <c r="K93" s="297"/>
    </row>
    <row r="94" s="1" customFormat="1" ht="15" customHeight="1">
      <c r="B94" s="308"/>
      <c r="C94" s="283" t="s">
        <v>1317</v>
      </c>
      <c r="D94" s="283"/>
      <c r="E94" s="283"/>
      <c r="F94" s="306" t="s">
        <v>1195</v>
      </c>
      <c r="G94" s="307"/>
      <c r="H94" s="283" t="s">
        <v>1318</v>
      </c>
      <c r="I94" s="283" t="s">
        <v>1319</v>
      </c>
      <c r="J94" s="283"/>
      <c r="K94" s="297"/>
    </row>
    <row r="95" s="1" customFormat="1" ht="15" customHeight="1">
      <c r="B95" s="308"/>
      <c r="C95" s="283" t="s">
        <v>1320</v>
      </c>
      <c r="D95" s="283"/>
      <c r="E95" s="283"/>
      <c r="F95" s="306" t="s">
        <v>1195</v>
      </c>
      <c r="G95" s="307"/>
      <c r="H95" s="283" t="s">
        <v>1320</v>
      </c>
      <c r="I95" s="283" t="s">
        <v>1319</v>
      </c>
      <c r="J95" s="283"/>
      <c r="K95" s="297"/>
    </row>
    <row r="96" s="1" customFormat="1" ht="15" customHeight="1">
      <c r="B96" s="308"/>
      <c r="C96" s="283" t="s">
        <v>39</v>
      </c>
      <c r="D96" s="283"/>
      <c r="E96" s="283"/>
      <c r="F96" s="306" t="s">
        <v>1195</v>
      </c>
      <c r="G96" s="307"/>
      <c r="H96" s="283" t="s">
        <v>1321</v>
      </c>
      <c r="I96" s="283" t="s">
        <v>1319</v>
      </c>
      <c r="J96" s="283"/>
      <c r="K96" s="297"/>
    </row>
    <row r="97" s="1" customFormat="1" ht="15" customHeight="1">
      <c r="B97" s="308"/>
      <c r="C97" s="283" t="s">
        <v>49</v>
      </c>
      <c r="D97" s="283"/>
      <c r="E97" s="283"/>
      <c r="F97" s="306" t="s">
        <v>1195</v>
      </c>
      <c r="G97" s="307"/>
      <c r="H97" s="283" t="s">
        <v>1322</v>
      </c>
      <c r="I97" s="283" t="s">
        <v>1319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1323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1279</v>
      </c>
      <c r="D103" s="298"/>
      <c r="E103" s="298"/>
      <c r="F103" s="298" t="s">
        <v>1280</v>
      </c>
      <c r="G103" s="299"/>
      <c r="H103" s="298" t="s">
        <v>55</v>
      </c>
      <c r="I103" s="298" t="s">
        <v>58</v>
      </c>
      <c r="J103" s="298" t="s">
        <v>1281</v>
      </c>
      <c r="K103" s="297"/>
    </row>
    <row r="104" s="1" customFormat="1" ht="17.25" customHeight="1">
      <c r="B104" s="295"/>
      <c r="C104" s="300" t="s">
        <v>1282</v>
      </c>
      <c r="D104" s="300"/>
      <c r="E104" s="300"/>
      <c r="F104" s="301" t="s">
        <v>1283</v>
      </c>
      <c r="G104" s="302"/>
      <c r="H104" s="300"/>
      <c r="I104" s="300"/>
      <c r="J104" s="300" t="s">
        <v>1284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54</v>
      </c>
      <c r="D106" s="305"/>
      <c r="E106" s="305"/>
      <c r="F106" s="306" t="s">
        <v>1195</v>
      </c>
      <c r="G106" s="283"/>
      <c r="H106" s="283" t="s">
        <v>1324</v>
      </c>
      <c r="I106" s="283" t="s">
        <v>1286</v>
      </c>
      <c r="J106" s="283">
        <v>20</v>
      </c>
      <c r="K106" s="297"/>
    </row>
    <row r="107" s="1" customFormat="1" ht="15" customHeight="1">
      <c r="B107" s="295"/>
      <c r="C107" s="283" t="s">
        <v>1287</v>
      </c>
      <c r="D107" s="283"/>
      <c r="E107" s="283"/>
      <c r="F107" s="306" t="s">
        <v>1195</v>
      </c>
      <c r="G107" s="283"/>
      <c r="H107" s="283" t="s">
        <v>1324</v>
      </c>
      <c r="I107" s="283" t="s">
        <v>1286</v>
      </c>
      <c r="J107" s="283">
        <v>120</v>
      </c>
      <c r="K107" s="297"/>
    </row>
    <row r="108" s="1" customFormat="1" ht="15" customHeight="1">
      <c r="B108" s="308"/>
      <c r="C108" s="283" t="s">
        <v>1289</v>
      </c>
      <c r="D108" s="283"/>
      <c r="E108" s="283"/>
      <c r="F108" s="306" t="s">
        <v>1290</v>
      </c>
      <c r="G108" s="283"/>
      <c r="H108" s="283" t="s">
        <v>1324</v>
      </c>
      <c r="I108" s="283" t="s">
        <v>1286</v>
      </c>
      <c r="J108" s="283">
        <v>50</v>
      </c>
      <c r="K108" s="297"/>
    </row>
    <row r="109" s="1" customFormat="1" ht="15" customHeight="1">
      <c r="B109" s="308"/>
      <c r="C109" s="283" t="s">
        <v>1292</v>
      </c>
      <c r="D109" s="283"/>
      <c r="E109" s="283"/>
      <c r="F109" s="306" t="s">
        <v>1195</v>
      </c>
      <c r="G109" s="283"/>
      <c r="H109" s="283" t="s">
        <v>1324</v>
      </c>
      <c r="I109" s="283" t="s">
        <v>1294</v>
      </c>
      <c r="J109" s="283"/>
      <c r="K109" s="297"/>
    </row>
    <row r="110" s="1" customFormat="1" ht="15" customHeight="1">
      <c r="B110" s="308"/>
      <c r="C110" s="283" t="s">
        <v>1303</v>
      </c>
      <c r="D110" s="283"/>
      <c r="E110" s="283"/>
      <c r="F110" s="306" t="s">
        <v>1290</v>
      </c>
      <c r="G110" s="283"/>
      <c r="H110" s="283" t="s">
        <v>1324</v>
      </c>
      <c r="I110" s="283" t="s">
        <v>1286</v>
      </c>
      <c r="J110" s="283">
        <v>50</v>
      </c>
      <c r="K110" s="297"/>
    </row>
    <row r="111" s="1" customFormat="1" ht="15" customHeight="1">
      <c r="B111" s="308"/>
      <c r="C111" s="283" t="s">
        <v>1311</v>
      </c>
      <c r="D111" s="283"/>
      <c r="E111" s="283"/>
      <c r="F111" s="306" t="s">
        <v>1290</v>
      </c>
      <c r="G111" s="283"/>
      <c r="H111" s="283" t="s">
        <v>1324</v>
      </c>
      <c r="I111" s="283" t="s">
        <v>1286</v>
      </c>
      <c r="J111" s="283">
        <v>50</v>
      </c>
      <c r="K111" s="297"/>
    </row>
    <row r="112" s="1" customFormat="1" ht="15" customHeight="1">
      <c r="B112" s="308"/>
      <c r="C112" s="283" t="s">
        <v>1309</v>
      </c>
      <c r="D112" s="283"/>
      <c r="E112" s="283"/>
      <c r="F112" s="306" t="s">
        <v>1290</v>
      </c>
      <c r="G112" s="283"/>
      <c r="H112" s="283" t="s">
        <v>1324</v>
      </c>
      <c r="I112" s="283" t="s">
        <v>1286</v>
      </c>
      <c r="J112" s="283">
        <v>50</v>
      </c>
      <c r="K112" s="297"/>
    </row>
    <row r="113" s="1" customFormat="1" ht="15" customHeight="1">
      <c r="B113" s="308"/>
      <c r="C113" s="283" t="s">
        <v>54</v>
      </c>
      <c r="D113" s="283"/>
      <c r="E113" s="283"/>
      <c r="F113" s="306" t="s">
        <v>1195</v>
      </c>
      <c r="G113" s="283"/>
      <c r="H113" s="283" t="s">
        <v>1325</v>
      </c>
      <c r="I113" s="283" t="s">
        <v>1286</v>
      </c>
      <c r="J113" s="283">
        <v>20</v>
      </c>
      <c r="K113" s="297"/>
    </row>
    <row r="114" s="1" customFormat="1" ht="15" customHeight="1">
      <c r="B114" s="308"/>
      <c r="C114" s="283" t="s">
        <v>1326</v>
      </c>
      <c r="D114" s="283"/>
      <c r="E114" s="283"/>
      <c r="F114" s="306" t="s">
        <v>1195</v>
      </c>
      <c r="G114" s="283"/>
      <c r="H114" s="283" t="s">
        <v>1327</v>
      </c>
      <c r="I114" s="283" t="s">
        <v>1286</v>
      </c>
      <c r="J114" s="283">
        <v>120</v>
      </c>
      <c r="K114" s="297"/>
    </row>
    <row r="115" s="1" customFormat="1" ht="15" customHeight="1">
      <c r="B115" s="308"/>
      <c r="C115" s="283" t="s">
        <v>39</v>
      </c>
      <c r="D115" s="283"/>
      <c r="E115" s="283"/>
      <c r="F115" s="306" t="s">
        <v>1195</v>
      </c>
      <c r="G115" s="283"/>
      <c r="H115" s="283" t="s">
        <v>1328</v>
      </c>
      <c r="I115" s="283" t="s">
        <v>1319</v>
      </c>
      <c r="J115" s="283"/>
      <c r="K115" s="297"/>
    </row>
    <row r="116" s="1" customFormat="1" ht="15" customHeight="1">
      <c r="B116" s="308"/>
      <c r="C116" s="283" t="s">
        <v>49</v>
      </c>
      <c r="D116" s="283"/>
      <c r="E116" s="283"/>
      <c r="F116" s="306" t="s">
        <v>1195</v>
      </c>
      <c r="G116" s="283"/>
      <c r="H116" s="283" t="s">
        <v>1329</v>
      </c>
      <c r="I116" s="283" t="s">
        <v>1319</v>
      </c>
      <c r="J116" s="283"/>
      <c r="K116" s="297"/>
    </row>
    <row r="117" s="1" customFormat="1" ht="15" customHeight="1">
      <c r="B117" s="308"/>
      <c r="C117" s="283" t="s">
        <v>58</v>
      </c>
      <c r="D117" s="283"/>
      <c r="E117" s="283"/>
      <c r="F117" s="306" t="s">
        <v>1195</v>
      </c>
      <c r="G117" s="283"/>
      <c r="H117" s="283" t="s">
        <v>1330</v>
      </c>
      <c r="I117" s="283" t="s">
        <v>1331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1332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1279</v>
      </c>
      <c r="D123" s="298"/>
      <c r="E123" s="298"/>
      <c r="F123" s="298" t="s">
        <v>1280</v>
      </c>
      <c r="G123" s="299"/>
      <c r="H123" s="298" t="s">
        <v>55</v>
      </c>
      <c r="I123" s="298" t="s">
        <v>58</v>
      </c>
      <c r="J123" s="298" t="s">
        <v>1281</v>
      </c>
      <c r="K123" s="327"/>
    </row>
    <row r="124" s="1" customFormat="1" ht="17.25" customHeight="1">
      <c r="B124" s="326"/>
      <c r="C124" s="300" t="s">
        <v>1282</v>
      </c>
      <c r="D124" s="300"/>
      <c r="E124" s="300"/>
      <c r="F124" s="301" t="s">
        <v>1283</v>
      </c>
      <c r="G124" s="302"/>
      <c r="H124" s="300"/>
      <c r="I124" s="300"/>
      <c r="J124" s="300" t="s">
        <v>1284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1287</v>
      </c>
      <c r="D126" s="305"/>
      <c r="E126" s="305"/>
      <c r="F126" s="306" t="s">
        <v>1195</v>
      </c>
      <c r="G126" s="283"/>
      <c r="H126" s="283" t="s">
        <v>1324</v>
      </c>
      <c r="I126" s="283" t="s">
        <v>1286</v>
      </c>
      <c r="J126" s="283">
        <v>120</v>
      </c>
      <c r="K126" s="331"/>
    </row>
    <row r="127" s="1" customFormat="1" ht="15" customHeight="1">
      <c r="B127" s="328"/>
      <c r="C127" s="283" t="s">
        <v>1333</v>
      </c>
      <c r="D127" s="283"/>
      <c r="E127" s="283"/>
      <c r="F127" s="306" t="s">
        <v>1195</v>
      </c>
      <c r="G127" s="283"/>
      <c r="H127" s="283" t="s">
        <v>1334</v>
      </c>
      <c r="I127" s="283" t="s">
        <v>1286</v>
      </c>
      <c r="J127" s="283" t="s">
        <v>1335</v>
      </c>
      <c r="K127" s="331"/>
    </row>
    <row r="128" s="1" customFormat="1" ht="15" customHeight="1">
      <c r="B128" s="328"/>
      <c r="C128" s="283" t="s">
        <v>84</v>
      </c>
      <c r="D128" s="283"/>
      <c r="E128" s="283"/>
      <c r="F128" s="306" t="s">
        <v>1195</v>
      </c>
      <c r="G128" s="283"/>
      <c r="H128" s="283" t="s">
        <v>1336</v>
      </c>
      <c r="I128" s="283" t="s">
        <v>1286</v>
      </c>
      <c r="J128" s="283" t="s">
        <v>1335</v>
      </c>
      <c r="K128" s="331"/>
    </row>
    <row r="129" s="1" customFormat="1" ht="15" customHeight="1">
      <c r="B129" s="328"/>
      <c r="C129" s="283" t="s">
        <v>1295</v>
      </c>
      <c r="D129" s="283"/>
      <c r="E129" s="283"/>
      <c r="F129" s="306" t="s">
        <v>1290</v>
      </c>
      <c r="G129" s="283"/>
      <c r="H129" s="283" t="s">
        <v>1296</v>
      </c>
      <c r="I129" s="283" t="s">
        <v>1286</v>
      </c>
      <c r="J129" s="283">
        <v>15</v>
      </c>
      <c r="K129" s="331"/>
    </row>
    <row r="130" s="1" customFormat="1" ht="15" customHeight="1">
      <c r="B130" s="328"/>
      <c r="C130" s="309" t="s">
        <v>1297</v>
      </c>
      <c r="D130" s="309"/>
      <c r="E130" s="309"/>
      <c r="F130" s="310" t="s">
        <v>1290</v>
      </c>
      <c r="G130" s="309"/>
      <c r="H130" s="309" t="s">
        <v>1298</v>
      </c>
      <c r="I130" s="309" t="s">
        <v>1286</v>
      </c>
      <c r="J130" s="309">
        <v>15</v>
      </c>
      <c r="K130" s="331"/>
    </row>
    <row r="131" s="1" customFormat="1" ht="15" customHeight="1">
      <c r="B131" s="328"/>
      <c r="C131" s="309" t="s">
        <v>1299</v>
      </c>
      <c r="D131" s="309"/>
      <c r="E131" s="309"/>
      <c r="F131" s="310" t="s">
        <v>1290</v>
      </c>
      <c r="G131" s="309"/>
      <c r="H131" s="309" t="s">
        <v>1300</v>
      </c>
      <c r="I131" s="309" t="s">
        <v>1286</v>
      </c>
      <c r="J131" s="309">
        <v>20</v>
      </c>
      <c r="K131" s="331"/>
    </row>
    <row r="132" s="1" customFormat="1" ht="15" customHeight="1">
      <c r="B132" s="328"/>
      <c r="C132" s="309" t="s">
        <v>1301</v>
      </c>
      <c r="D132" s="309"/>
      <c r="E132" s="309"/>
      <c r="F132" s="310" t="s">
        <v>1290</v>
      </c>
      <c r="G132" s="309"/>
      <c r="H132" s="309" t="s">
        <v>1302</v>
      </c>
      <c r="I132" s="309" t="s">
        <v>1286</v>
      </c>
      <c r="J132" s="309">
        <v>20</v>
      </c>
      <c r="K132" s="331"/>
    </row>
    <row r="133" s="1" customFormat="1" ht="15" customHeight="1">
      <c r="B133" s="328"/>
      <c r="C133" s="283" t="s">
        <v>1289</v>
      </c>
      <c r="D133" s="283"/>
      <c r="E133" s="283"/>
      <c r="F133" s="306" t="s">
        <v>1290</v>
      </c>
      <c r="G133" s="283"/>
      <c r="H133" s="283" t="s">
        <v>1324</v>
      </c>
      <c r="I133" s="283" t="s">
        <v>1286</v>
      </c>
      <c r="J133" s="283">
        <v>50</v>
      </c>
      <c r="K133" s="331"/>
    </row>
    <row r="134" s="1" customFormat="1" ht="15" customHeight="1">
      <c r="B134" s="328"/>
      <c r="C134" s="283" t="s">
        <v>1303</v>
      </c>
      <c r="D134" s="283"/>
      <c r="E134" s="283"/>
      <c r="F134" s="306" t="s">
        <v>1290</v>
      </c>
      <c r="G134" s="283"/>
      <c r="H134" s="283" t="s">
        <v>1324</v>
      </c>
      <c r="I134" s="283" t="s">
        <v>1286</v>
      </c>
      <c r="J134" s="283">
        <v>50</v>
      </c>
      <c r="K134" s="331"/>
    </row>
    <row r="135" s="1" customFormat="1" ht="15" customHeight="1">
      <c r="B135" s="328"/>
      <c r="C135" s="283" t="s">
        <v>1309</v>
      </c>
      <c r="D135" s="283"/>
      <c r="E135" s="283"/>
      <c r="F135" s="306" t="s">
        <v>1290</v>
      </c>
      <c r="G135" s="283"/>
      <c r="H135" s="283" t="s">
        <v>1324</v>
      </c>
      <c r="I135" s="283" t="s">
        <v>1286</v>
      </c>
      <c r="J135" s="283">
        <v>50</v>
      </c>
      <c r="K135" s="331"/>
    </row>
    <row r="136" s="1" customFormat="1" ht="15" customHeight="1">
      <c r="B136" s="328"/>
      <c r="C136" s="283" t="s">
        <v>1311</v>
      </c>
      <c r="D136" s="283"/>
      <c r="E136" s="283"/>
      <c r="F136" s="306" t="s">
        <v>1290</v>
      </c>
      <c r="G136" s="283"/>
      <c r="H136" s="283" t="s">
        <v>1324</v>
      </c>
      <c r="I136" s="283" t="s">
        <v>1286</v>
      </c>
      <c r="J136" s="283">
        <v>50</v>
      </c>
      <c r="K136" s="331"/>
    </row>
    <row r="137" s="1" customFormat="1" ht="15" customHeight="1">
      <c r="B137" s="328"/>
      <c r="C137" s="283" t="s">
        <v>1312</v>
      </c>
      <c r="D137" s="283"/>
      <c r="E137" s="283"/>
      <c r="F137" s="306" t="s">
        <v>1290</v>
      </c>
      <c r="G137" s="283"/>
      <c r="H137" s="283" t="s">
        <v>1337</v>
      </c>
      <c r="I137" s="283" t="s">
        <v>1286</v>
      </c>
      <c r="J137" s="283">
        <v>255</v>
      </c>
      <c r="K137" s="331"/>
    </row>
    <row r="138" s="1" customFormat="1" ht="15" customHeight="1">
      <c r="B138" s="328"/>
      <c r="C138" s="283" t="s">
        <v>1314</v>
      </c>
      <c r="D138" s="283"/>
      <c r="E138" s="283"/>
      <c r="F138" s="306" t="s">
        <v>1195</v>
      </c>
      <c r="G138" s="283"/>
      <c r="H138" s="283" t="s">
        <v>1338</v>
      </c>
      <c r="I138" s="283" t="s">
        <v>1316</v>
      </c>
      <c r="J138" s="283"/>
      <c r="K138" s="331"/>
    </row>
    <row r="139" s="1" customFormat="1" ht="15" customHeight="1">
      <c r="B139" s="328"/>
      <c r="C139" s="283" t="s">
        <v>1317</v>
      </c>
      <c r="D139" s="283"/>
      <c r="E139" s="283"/>
      <c r="F139" s="306" t="s">
        <v>1195</v>
      </c>
      <c r="G139" s="283"/>
      <c r="H139" s="283" t="s">
        <v>1339</v>
      </c>
      <c r="I139" s="283" t="s">
        <v>1319</v>
      </c>
      <c r="J139" s="283"/>
      <c r="K139" s="331"/>
    </row>
    <row r="140" s="1" customFormat="1" ht="15" customHeight="1">
      <c r="B140" s="328"/>
      <c r="C140" s="283" t="s">
        <v>1320</v>
      </c>
      <c r="D140" s="283"/>
      <c r="E140" s="283"/>
      <c r="F140" s="306" t="s">
        <v>1195</v>
      </c>
      <c r="G140" s="283"/>
      <c r="H140" s="283" t="s">
        <v>1320</v>
      </c>
      <c r="I140" s="283" t="s">
        <v>1319</v>
      </c>
      <c r="J140" s="283"/>
      <c r="K140" s="331"/>
    </row>
    <row r="141" s="1" customFormat="1" ht="15" customHeight="1">
      <c r="B141" s="328"/>
      <c r="C141" s="283" t="s">
        <v>39</v>
      </c>
      <c r="D141" s="283"/>
      <c r="E141" s="283"/>
      <c r="F141" s="306" t="s">
        <v>1195</v>
      </c>
      <c r="G141" s="283"/>
      <c r="H141" s="283" t="s">
        <v>1340</v>
      </c>
      <c r="I141" s="283" t="s">
        <v>1319</v>
      </c>
      <c r="J141" s="283"/>
      <c r="K141" s="331"/>
    </row>
    <row r="142" s="1" customFormat="1" ht="15" customHeight="1">
      <c r="B142" s="328"/>
      <c r="C142" s="283" t="s">
        <v>1341</v>
      </c>
      <c r="D142" s="283"/>
      <c r="E142" s="283"/>
      <c r="F142" s="306" t="s">
        <v>1195</v>
      </c>
      <c r="G142" s="283"/>
      <c r="H142" s="283" t="s">
        <v>1342</v>
      </c>
      <c r="I142" s="283" t="s">
        <v>1319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1343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1279</v>
      </c>
      <c r="D148" s="298"/>
      <c r="E148" s="298"/>
      <c r="F148" s="298" t="s">
        <v>1280</v>
      </c>
      <c r="G148" s="299"/>
      <c r="H148" s="298" t="s">
        <v>55</v>
      </c>
      <c r="I148" s="298" t="s">
        <v>58</v>
      </c>
      <c r="J148" s="298" t="s">
        <v>1281</v>
      </c>
      <c r="K148" s="297"/>
    </row>
    <row r="149" s="1" customFormat="1" ht="17.25" customHeight="1">
      <c r="B149" s="295"/>
      <c r="C149" s="300" t="s">
        <v>1282</v>
      </c>
      <c r="D149" s="300"/>
      <c r="E149" s="300"/>
      <c r="F149" s="301" t="s">
        <v>1283</v>
      </c>
      <c r="G149" s="302"/>
      <c r="H149" s="300"/>
      <c r="I149" s="300"/>
      <c r="J149" s="300" t="s">
        <v>1284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1287</v>
      </c>
      <c r="D151" s="283"/>
      <c r="E151" s="283"/>
      <c r="F151" s="336" t="s">
        <v>1195</v>
      </c>
      <c r="G151" s="283"/>
      <c r="H151" s="335" t="s">
        <v>1324</v>
      </c>
      <c r="I151" s="335" t="s">
        <v>1286</v>
      </c>
      <c r="J151" s="335">
        <v>120</v>
      </c>
      <c r="K151" s="331"/>
    </row>
    <row r="152" s="1" customFormat="1" ht="15" customHeight="1">
      <c r="B152" s="308"/>
      <c r="C152" s="335" t="s">
        <v>1333</v>
      </c>
      <c r="D152" s="283"/>
      <c r="E152" s="283"/>
      <c r="F152" s="336" t="s">
        <v>1195</v>
      </c>
      <c r="G152" s="283"/>
      <c r="H152" s="335" t="s">
        <v>1344</v>
      </c>
      <c r="I152" s="335" t="s">
        <v>1286</v>
      </c>
      <c r="J152" s="335" t="s">
        <v>1335</v>
      </c>
      <c r="K152" s="331"/>
    </row>
    <row r="153" s="1" customFormat="1" ht="15" customHeight="1">
      <c r="B153" s="308"/>
      <c r="C153" s="335" t="s">
        <v>84</v>
      </c>
      <c r="D153" s="283"/>
      <c r="E153" s="283"/>
      <c r="F153" s="336" t="s">
        <v>1195</v>
      </c>
      <c r="G153" s="283"/>
      <c r="H153" s="335" t="s">
        <v>1345</v>
      </c>
      <c r="I153" s="335" t="s">
        <v>1286</v>
      </c>
      <c r="J153" s="335" t="s">
        <v>1335</v>
      </c>
      <c r="K153" s="331"/>
    </row>
    <row r="154" s="1" customFormat="1" ht="15" customHeight="1">
      <c r="B154" s="308"/>
      <c r="C154" s="335" t="s">
        <v>1289</v>
      </c>
      <c r="D154" s="283"/>
      <c r="E154" s="283"/>
      <c r="F154" s="336" t="s">
        <v>1290</v>
      </c>
      <c r="G154" s="283"/>
      <c r="H154" s="335" t="s">
        <v>1324</v>
      </c>
      <c r="I154" s="335" t="s">
        <v>1286</v>
      </c>
      <c r="J154" s="335">
        <v>50</v>
      </c>
      <c r="K154" s="331"/>
    </row>
    <row r="155" s="1" customFormat="1" ht="15" customHeight="1">
      <c r="B155" s="308"/>
      <c r="C155" s="335" t="s">
        <v>1292</v>
      </c>
      <c r="D155" s="283"/>
      <c r="E155" s="283"/>
      <c r="F155" s="336" t="s">
        <v>1195</v>
      </c>
      <c r="G155" s="283"/>
      <c r="H155" s="335" t="s">
        <v>1324</v>
      </c>
      <c r="I155" s="335" t="s">
        <v>1294</v>
      </c>
      <c r="J155" s="335"/>
      <c r="K155" s="331"/>
    </row>
    <row r="156" s="1" customFormat="1" ht="15" customHeight="1">
      <c r="B156" s="308"/>
      <c r="C156" s="335" t="s">
        <v>1303</v>
      </c>
      <c r="D156" s="283"/>
      <c r="E156" s="283"/>
      <c r="F156" s="336" t="s">
        <v>1290</v>
      </c>
      <c r="G156" s="283"/>
      <c r="H156" s="335" t="s">
        <v>1324</v>
      </c>
      <c r="I156" s="335" t="s">
        <v>1286</v>
      </c>
      <c r="J156" s="335">
        <v>50</v>
      </c>
      <c r="K156" s="331"/>
    </row>
    <row r="157" s="1" customFormat="1" ht="15" customHeight="1">
      <c r="B157" s="308"/>
      <c r="C157" s="335" t="s">
        <v>1311</v>
      </c>
      <c r="D157" s="283"/>
      <c r="E157" s="283"/>
      <c r="F157" s="336" t="s">
        <v>1290</v>
      </c>
      <c r="G157" s="283"/>
      <c r="H157" s="335" t="s">
        <v>1324</v>
      </c>
      <c r="I157" s="335" t="s">
        <v>1286</v>
      </c>
      <c r="J157" s="335">
        <v>50</v>
      </c>
      <c r="K157" s="331"/>
    </row>
    <row r="158" s="1" customFormat="1" ht="15" customHeight="1">
      <c r="B158" s="308"/>
      <c r="C158" s="335" t="s">
        <v>1309</v>
      </c>
      <c r="D158" s="283"/>
      <c r="E158" s="283"/>
      <c r="F158" s="336" t="s">
        <v>1290</v>
      </c>
      <c r="G158" s="283"/>
      <c r="H158" s="335" t="s">
        <v>1324</v>
      </c>
      <c r="I158" s="335" t="s">
        <v>1286</v>
      </c>
      <c r="J158" s="335">
        <v>50</v>
      </c>
      <c r="K158" s="331"/>
    </row>
    <row r="159" s="1" customFormat="1" ht="15" customHeight="1">
      <c r="B159" s="308"/>
      <c r="C159" s="335" t="s">
        <v>110</v>
      </c>
      <c r="D159" s="283"/>
      <c r="E159" s="283"/>
      <c r="F159" s="336" t="s">
        <v>1195</v>
      </c>
      <c r="G159" s="283"/>
      <c r="H159" s="335" t="s">
        <v>1346</v>
      </c>
      <c r="I159" s="335" t="s">
        <v>1286</v>
      </c>
      <c r="J159" s="335" t="s">
        <v>1347</v>
      </c>
      <c r="K159" s="331"/>
    </row>
    <row r="160" s="1" customFormat="1" ht="15" customHeight="1">
      <c r="B160" s="308"/>
      <c r="C160" s="335" t="s">
        <v>1348</v>
      </c>
      <c r="D160" s="283"/>
      <c r="E160" s="283"/>
      <c r="F160" s="336" t="s">
        <v>1195</v>
      </c>
      <c r="G160" s="283"/>
      <c r="H160" s="335" t="s">
        <v>1349</v>
      </c>
      <c r="I160" s="335" t="s">
        <v>1319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1350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1279</v>
      </c>
      <c r="D166" s="298"/>
      <c r="E166" s="298"/>
      <c r="F166" s="298" t="s">
        <v>1280</v>
      </c>
      <c r="G166" s="340"/>
      <c r="H166" s="341" t="s">
        <v>55</v>
      </c>
      <c r="I166" s="341" t="s">
        <v>58</v>
      </c>
      <c r="J166" s="298" t="s">
        <v>1281</v>
      </c>
      <c r="K166" s="275"/>
    </row>
    <row r="167" s="1" customFormat="1" ht="17.25" customHeight="1">
      <c r="B167" s="276"/>
      <c r="C167" s="300" t="s">
        <v>1282</v>
      </c>
      <c r="D167" s="300"/>
      <c r="E167" s="300"/>
      <c r="F167" s="301" t="s">
        <v>1283</v>
      </c>
      <c r="G167" s="342"/>
      <c r="H167" s="343"/>
      <c r="I167" s="343"/>
      <c r="J167" s="300" t="s">
        <v>1284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1287</v>
      </c>
      <c r="D169" s="283"/>
      <c r="E169" s="283"/>
      <c r="F169" s="306" t="s">
        <v>1195</v>
      </c>
      <c r="G169" s="283"/>
      <c r="H169" s="283" t="s">
        <v>1324</v>
      </c>
      <c r="I169" s="283" t="s">
        <v>1286</v>
      </c>
      <c r="J169" s="283">
        <v>120</v>
      </c>
      <c r="K169" s="331"/>
    </row>
    <row r="170" s="1" customFormat="1" ht="15" customHeight="1">
      <c r="B170" s="308"/>
      <c r="C170" s="283" t="s">
        <v>1333</v>
      </c>
      <c r="D170" s="283"/>
      <c r="E170" s="283"/>
      <c r="F170" s="306" t="s">
        <v>1195</v>
      </c>
      <c r="G170" s="283"/>
      <c r="H170" s="283" t="s">
        <v>1334</v>
      </c>
      <c r="I170" s="283" t="s">
        <v>1286</v>
      </c>
      <c r="J170" s="283" t="s">
        <v>1335</v>
      </c>
      <c r="K170" s="331"/>
    </row>
    <row r="171" s="1" customFormat="1" ht="15" customHeight="1">
      <c r="B171" s="308"/>
      <c r="C171" s="283" t="s">
        <v>84</v>
      </c>
      <c r="D171" s="283"/>
      <c r="E171" s="283"/>
      <c r="F171" s="306" t="s">
        <v>1195</v>
      </c>
      <c r="G171" s="283"/>
      <c r="H171" s="283" t="s">
        <v>1351</v>
      </c>
      <c r="I171" s="283" t="s">
        <v>1286</v>
      </c>
      <c r="J171" s="283" t="s">
        <v>1335</v>
      </c>
      <c r="K171" s="331"/>
    </row>
    <row r="172" s="1" customFormat="1" ht="15" customHeight="1">
      <c r="B172" s="308"/>
      <c r="C172" s="283" t="s">
        <v>1289</v>
      </c>
      <c r="D172" s="283"/>
      <c r="E172" s="283"/>
      <c r="F172" s="306" t="s">
        <v>1290</v>
      </c>
      <c r="G172" s="283"/>
      <c r="H172" s="283" t="s">
        <v>1351</v>
      </c>
      <c r="I172" s="283" t="s">
        <v>1286</v>
      </c>
      <c r="J172" s="283">
        <v>50</v>
      </c>
      <c r="K172" s="331"/>
    </row>
    <row r="173" s="1" customFormat="1" ht="15" customHeight="1">
      <c r="B173" s="308"/>
      <c r="C173" s="283" t="s">
        <v>1292</v>
      </c>
      <c r="D173" s="283"/>
      <c r="E173" s="283"/>
      <c r="F173" s="306" t="s">
        <v>1195</v>
      </c>
      <c r="G173" s="283"/>
      <c r="H173" s="283" t="s">
        <v>1351</v>
      </c>
      <c r="I173" s="283" t="s">
        <v>1294</v>
      </c>
      <c r="J173" s="283"/>
      <c r="K173" s="331"/>
    </row>
    <row r="174" s="1" customFormat="1" ht="15" customHeight="1">
      <c r="B174" s="308"/>
      <c r="C174" s="283" t="s">
        <v>1303</v>
      </c>
      <c r="D174" s="283"/>
      <c r="E174" s="283"/>
      <c r="F174" s="306" t="s">
        <v>1290</v>
      </c>
      <c r="G174" s="283"/>
      <c r="H174" s="283" t="s">
        <v>1351</v>
      </c>
      <c r="I174" s="283" t="s">
        <v>1286</v>
      </c>
      <c r="J174" s="283">
        <v>50</v>
      </c>
      <c r="K174" s="331"/>
    </row>
    <row r="175" s="1" customFormat="1" ht="15" customHeight="1">
      <c r="B175" s="308"/>
      <c r="C175" s="283" t="s">
        <v>1311</v>
      </c>
      <c r="D175" s="283"/>
      <c r="E175" s="283"/>
      <c r="F175" s="306" t="s">
        <v>1290</v>
      </c>
      <c r="G175" s="283"/>
      <c r="H175" s="283" t="s">
        <v>1351</v>
      </c>
      <c r="I175" s="283" t="s">
        <v>1286</v>
      </c>
      <c r="J175" s="283">
        <v>50</v>
      </c>
      <c r="K175" s="331"/>
    </row>
    <row r="176" s="1" customFormat="1" ht="15" customHeight="1">
      <c r="B176" s="308"/>
      <c r="C176" s="283" t="s">
        <v>1309</v>
      </c>
      <c r="D176" s="283"/>
      <c r="E176" s="283"/>
      <c r="F176" s="306" t="s">
        <v>1290</v>
      </c>
      <c r="G176" s="283"/>
      <c r="H176" s="283" t="s">
        <v>1351</v>
      </c>
      <c r="I176" s="283" t="s">
        <v>1286</v>
      </c>
      <c r="J176" s="283">
        <v>50</v>
      </c>
      <c r="K176" s="331"/>
    </row>
    <row r="177" s="1" customFormat="1" ht="15" customHeight="1">
      <c r="B177" s="308"/>
      <c r="C177" s="283" t="s">
        <v>134</v>
      </c>
      <c r="D177" s="283"/>
      <c r="E177" s="283"/>
      <c r="F177" s="306" t="s">
        <v>1195</v>
      </c>
      <c r="G177" s="283"/>
      <c r="H177" s="283" t="s">
        <v>1352</v>
      </c>
      <c r="I177" s="283" t="s">
        <v>1353</v>
      </c>
      <c r="J177" s="283"/>
      <c r="K177" s="331"/>
    </row>
    <row r="178" s="1" customFormat="1" ht="15" customHeight="1">
      <c r="B178" s="308"/>
      <c r="C178" s="283" t="s">
        <v>58</v>
      </c>
      <c r="D178" s="283"/>
      <c r="E178" s="283"/>
      <c r="F178" s="306" t="s">
        <v>1195</v>
      </c>
      <c r="G178" s="283"/>
      <c r="H178" s="283" t="s">
        <v>1354</v>
      </c>
      <c r="I178" s="283" t="s">
        <v>1355</v>
      </c>
      <c r="J178" s="283">
        <v>1</v>
      </c>
      <c r="K178" s="331"/>
    </row>
    <row r="179" s="1" customFormat="1" ht="15" customHeight="1">
      <c r="B179" s="308"/>
      <c r="C179" s="283" t="s">
        <v>54</v>
      </c>
      <c r="D179" s="283"/>
      <c r="E179" s="283"/>
      <c r="F179" s="306" t="s">
        <v>1195</v>
      </c>
      <c r="G179" s="283"/>
      <c r="H179" s="283" t="s">
        <v>1356</v>
      </c>
      <c r="I179" s="283" t="s">
        <v>1286</v>
      </c>
      <c r="J179" s="283">
        <v>20</v>
      </c>
      <c r="K179" s="331"/>
    </row>
    <row r="180" s="1" customFormat="1" ht="15" customHeight="1">
      <c r="B180" s="308"/>
      <c r="C180" s="283" t="s">
        <v>55</v>
      </c>
      <c r="D180" s="283"/>
      <c r="E180" s="283"/>
      <c r="F180" s="306" t="s">
        <v>1195</v>
      </c>
      <c r="G180" s="283"/>
      <c r="H180" s="283" t="s">
        <v>1357</v>
      </c>
      <c r="I180" s="283" t="s">
        <v>1286</v>
      </c>
      <c r="J180" s="283">
        <v>255</v>
      </c>
      <c r="K180" s="331"/>
    </row>
    <row r="181" s="1" customFormat="1" ht="15" customHeight="1">
      <c r="B181" s="308"/>
      <c r="C181" s="283" t="s">
        <v>135</v>
      </c>
      <c r="D181" s="283"/>
      <c r="E181" s="283"/>
      <c r="F181" s="306" t="s">
        <v>1195</v>
      </c>
      <c r="G181" s="283"/>
      <c r="H181" s="283" t="s">
        <v>1249</v>
      </c>
      <c r="I181" s="283" t="s">
        <v>1286</v>
      </c>
      <c r="J181" s="283">
        <v>10</v>
      </c>
      <c r="K181" s="331"/>
    </row>
    <row r="182" s="1" customFormat="1" ht="15" customHeight="1">
      <c r="B182" s="308"/>
      <c r="C182" s="283" t="s">
        <v>136</v>
      </c>
      <c r="D182" s="283"/>
      <c r="E182" s="283"/>
      <c r="F182" s="306" t="s">
        <v>1195</v>
      </c>
      <c r="G182" s="283"/>
      <c r="H182" s="283" t="s">
        <v>1358</v>
      </c>
      <c r="I182" s="283" t="s">
        <v>1319</v>
      </c>
      <c r="J182" s="283"/>
      <c r="K182" s="331"/>
    </row>
    <row r="183" s="1" customFormat="1" ht="15" customHeight="1">
      <c r="B183" s="308"/>
      <c r="C183" s="283" t="s">
        <v>1359</v>
      </c>
      <c r="D183" s="283"/>
      <c r="E183" s="283"/>
      <c r="F183" s="306" t="s">
        <v>1195</v>
      </c>
      <c r="G183" s="283"/>
      <c r="H183" s="283" t="s">
        <v>1360</v>
      </c>
      <c r="I183" s="283" t="s">
        <v>1319</v>
      </c>
      <c r="J183" s="283"/>
      <c r="K183" s="331"/>
    </row>
    <row r="184" s="1" customFormat="1" ht="15" customHeight="1">
      <c r="B184" s="308"/>
      <c r="C184" s="283" t="s">
        <v>1348</v>
      </c>
      <c r="D184" s="283"/>
      <c r="E184" s="283"/>
      <c r="F184" s="306" t="s">
        <v>1195</v>
      </c>
      <c r="G184" s="283"/>
      <c r="H184" s="283" t="s">
        <v>1361</v>
      </c>
      <c r="I184" s="283" t="s">
        <v>1319</v>
      </c>
      <c r="J184" s="283"/>
      <c r="K184" s="331"/>
    </row>
    <row r="185" s="1" customFormat="1" ht="15" customHeight="1">
      <c r="B185" s="308"/>
      <c r="C185" s="283" t="s">
        <v>138</v>
      </c>
      <c r="D185" s="283"/>
      <c r="E185" s="283"/>
      <c r="F185" s="306" t="s">
        <v>1290</v>
      </c>
      <c r="G185" s="283"/>
      <c r="H185" s="283" t="s">
        <v>1362</v>
      </c>
      <c r="I185" s="283" t="s">
        <v>1286</v>
      </c>
      <c r="J185" s="283">
        <v>50</v>
      </c>
      <c r="K185" s="331"/>
    </row>
    <row r="186" s="1" customFormat="1" ht="15" customHeight="1">
      <c r="B186" s="308"/>
      <c r="C186" s="283" t="s">
        <v>1363</v>
      </c>
      <c r="D186" s="283"/>
      <c r="E186" s="283"/>
      <c r="F186" s="306" t="s">
        <v>1290</v>
      </c>
      <c r="G186" s="283"/>
      <c r="H186" s="283" t="s">
        <v>1364</v>
      </c>
      <c r="I186" s="283" t="s">
        <v>1365</v>
      </c>
      <c r="J186" s="283"/>
      <c r="K186" s="331"/>
    </row>
    <row r="187" s="1" customFormat="1" ht="15" customHeight="1">
      <c r="B187" s="308"/>
      <c r="C187" s="283" t="s">
        <v>1366</v>
      </c>
      <c r="D187" s="283"/>
      <c r="E187" s="283"/>
      <c r="F187" s="306" t="s">
        <v>1290</v>
      </c>
      <c r="G187" s="283"/>
      <c r="H187" s="283" t="s">
        <v>1367</v>
      </c>
      <c r="I187" s="283" t="s">
        <v>1365</v>
      </c>
      <c r="J187" s="283"/>
      <c r="K187" s="331"/>
    </row>
    <row r="188" s="1" customFormat="1" ht="15" customHeight="1">
      <c r="B188" s="308"/>
      <c r="C188" s="283" t="s">
        <v>1368</v>
      </c>
      <c r="D188" s="283"/>
      <c r="E188" s="283"/>
      <c r="F188" s="306" t="s">
        <v>1290</v>
      </c>
      <c r="G188" s="283"/>
      <c r="H188" s="283" t="s">
        <v>1369</v>
      </c>
      <c r="I188" s="283" t="s">
        <v>1365</v>
      </c>
      <c r="J188" s="283"/>
      <c r="K188" s="331"/>
    </row>
    <row r="189" s="1" customFormat="1" ht="15" customHeight="1">
      <c r="B189" s="308"/>
      <c r="C189" s="344" t="s">
        <v>1370</v>
      </c>
      <c r="D189" s="283"/>
      <c r="E189" s="283"/>
      <c r="F189" s="306" t="s">
        <v>1290</v>
      </c>
      <c r="G189" s="283"/>
      <c r="H189" s="283" t="s">
        <v>1371</v>
      </c>
      <c r="I189" s="283" t="s">
        <v>1372</v>
      </c>
      <c r="J189" s="345" t="s">
        <v>1373</v>
      </c>
      <c r="K189" s="331"/>
    </row>
    <row r="190" s="1" customFormat="1" ht="15" customHeight="1">
      <c r="B190" s="308"/>
      <c r="C190" s="344" t="s">
        <v>43</v>
      </c>
      <c r="D190" s="283"/>
      <c r="E190" s="283"/>
      <c r="F190" s="306" t="s">
        <v>1195</v>
      </c>
      <c r="G190" s="283"/>
      <c r="H190" s="280" t="s">
        <v>1374</v>
      </c>
      <c r="I190" s="283" t="s">
        <v>1375</v>
      </c>
      <c r="J190" s="283"/>
      <c r="K190" s="331"/>
    </row>
    <row r="191" s="1" customFormat="1" ht="15" customHeight="1">
      <c r="B191" s="308"/>
      <c r="C191" s="344" t="s">
        <v>1376</v>
      </c>
      <c r="D191" s="283"/>
      <c r="E191" s="283"/>
      <c r="F191" s="306" t="s">
        <v>1195</v>
      </c>
      <c r="G191" s="283"/>
      <c r="H191" s="283" t="s">
        <v>1377</v>
      </c>
      <c r="I191" s="283" t="s">
        <v>1319</v>
      </c>
      <c r="J191" s="283"/>
      <c r="K191" s="331"/>
    </row>
    <row r="192" s="1" customFormat="1" ht="15" customHeight="1">
      <c r="B192" s="308"/>
      <c r="C192" s="344" t="s">
        <v>1378</v>
      </c>
      <c r="D192" s="283"/>
      <c r="E192" s="283"/>
      <c r="F192" s="306" t="s">
        <v>1195</v>
      </c>
      <c r="G192" s="283"/>
      <c r="H192" s="283" t="s">
        <v>1379</v>
      </c>
      <c r="I192" s="283" t="s">
        <v>1319</v>
      </c>
      <c r="J192" s="283"/>
      <c r="K192" s="331"/>
    </row>
    <row r="193" s="1" customFormat="1" ht="15" customHeight="1">
      <c r="B193" s="308"/>
      <c r="C193" s="344" t="s">
        <v>1380</v>
      </c>
      <c r="D193" s="283"/>
      <c r="E193" s="283"/>
      <c r="F193" s="306" t="s">
        <v>1290</v>
      </c>
      <c r="G193" s="283"/>
      <c r="H193" s="283" t="s">
        <v>1381</v>
      </c>
      <c r="I193" s="283" t="s">
        <v>1319</v>
      </c>
      <c r="J193" s="283"/>
      <c r="K193" s="331"/>
    </row>
    <row r="194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1382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7" t="s">
        <v>1383</v>
      </c>
      <c r="D200" s="347"/>
      <c r="E200" s="347"/>
      <c r="F200" s="347" t="s">
        <v>1384</v>
      </c>
      <c r="G200" s="348"/>
      <c r="H200" s="347" t="s">
        <v>1385</v>
      </c>
      <c r="I200" s="347"/>
      <c r="J200" s="347"/>
      <c r="K200" s="275"/>
    </row>
    <row r="20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="1" customFormat="1" ht="15" customHeight="1">
      <c r="B202" s="308"/>
      <c r="C202" s="283" t="s">
        <v>1375</v>
      </c>
      <c r="D202" s="283"/>
      <c r="E202" s="283"/>
      <c r="F202" s="306" t="s">
        <v>44</v>
      </c>
      <c r="G202" s="283"/>
      <c r="H202" s="283" t="s">
        <v>1386</v>
      </c>
      <c r="I202" s="283"/>
      <c r="J202" s="283"/>
      <c r="K202" s="331"/>
    </row>
    <row r="203" s="1" customFormat="1" ht="15" customHeight="1">
      <c r="B203" s="308"/>
      <c r="C203" s="283"/>
      <c r="D203" s="283"/>
      <c r="E203" s="283"/>
      <c r="F203" s="306" t="s">
        <v>45</v>
      </c>
      <c r="G203" s="283"/>
      <c r="H203" s="283" t="s">
        <v>1387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48</v>
      </c>
      <c r="G204" s="283"/>
      <c r="H204" s="283" t="s">
        <v>1388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46</v>
      </c>
      <c r="G205" s="283"/>
      <c r="H205" s="283" t="s">
        <v>1389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47</v>
      </c>
      <c r="G206" s="283"/>
      <c r="H206" s="283" t="s">
        <v>1390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/>
      <c r="G207" s="283"/>
      <c r="H207" s="283"/>
      <c r="I207" s="283"/>
      <c r="J207" s="283"/>
      <c r="K207" s="331"/>
    </row>
    <row r="208" s="1" customFormat="1" ht="15" customHeight="1">
      <c r="B208" s="308"/>
      <c r="C208" s="283" t="s">
        <v>1331</v>
      </c>
      <c r="D208" s="283"/>
      <c r="E208" s="283"/>
      <c r="F208" s="306" t="s">
        <v>79</v>
      </c>
      <c r="G208" s="283"/>
      <c r="H208" s="283" t="s">
        <v>1391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1228</v>
      </c>
      <c r="G209" s="283"/>
      <c r="H209" s="283" t="s">
        <v>1229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1226</v>
      </c>
      <c r="G210" s="283"/>
      <c r="H210" s="283" t="s">
        <v>1392</v>
      </c>
      <c r="I210" s="283"/>
      <c r="J210" s="283"/>
      <c r="K210" s="331"/>
    </row>
    <row r="211" s="1" customFormat="1" ht="15" customHeight="1">
      <c r="B211" s="349"/>
      <c r="C211" s="283"/>
      <c r="D211" s="283"/>
      <c r="E211" s="283"/>
      <c r="F211" s="306" t="s">
        <v>1230</v>
      </c>
      <c r="G211" s="344"/>
      <c r="H211" s="335" t="s">
        <v>1231</v>
      </c>
      <c r="I211" s="335"/>
      <c r="J211" s="335"/>
      <c r="K211" s="350"/>
    </row>
    <row r="212" s="1" customFormat="1" ht="15" customHeight="1">
      <c r="B212" s="349"/>
      <c r="C212" s="283"/>
      <c r="D212" s="283"/>
      <c r="E212" s="283"/>
      <c r="F212" s="306" t="s">
        <v>1232</v>
      </c>
      <c r="G212" s="344"/>
      <c r="H212" s="335" t="s">
        <v>1048</v>
      </c>
      <c r="I212" s="335"/>
      <c r="J212" s="335"/>
      <c r="K212" s="350"/>
    </row>
    <row r="213" s="1" customFormat="1" ht="15" customHeight="1">
      <c r="B213" s="349"/>
      <c r="C213" s="283"/>
      <c r="D213" s="283"/>
      <c r="E213" s="283"/>
      <c r="F213" s="306"/>
      <c r="G213" s="344"/>
      <c r="H213" s="335"/>
      <c r="I213" s="335"/>
      <c r="J213" s="335"/>
      <c r="K213" s="350"/>
    </row>
    <row r="214" s="1" customFormat="1" ht="15" customHeight="1">
      <c r="B214" s="349"/>
      <c r="C214" s="283" t="s">
        <v>1355</v>
      </c>
      <c r="D214" s="283"/>
      <c r="E214" s="283"/>
      <c r="F214" s="306">
        <v>1</v>
      </c>
      <c r="G214" s="344"/>
      <c r="H214" s="335" t="s">
        <v>1393</v>
      </c>
      <c r="I214" s="335"/>
      <c r="J214" s="335"/>
      <c r="K214" s="350"/>
    </row>
    <row r="215" s="1" customFormat="1" ht="15" customHeight="1">
      <c r="B215" s="349"/>
      <c r="C215" s="283"/>
      <c r="D215" s="283"/>
      <c r="E215" s="283"/>
      <c r="F215" s="306">
        <v>2</v>
      </c>
      <c r="G215" s="344"/>
      <c r="H215" s="335" t="s">
        <v>1394</v>
      </c>
      <c r="I215" s="335"/>
      <c r="J215" s="335"/>
      <c r="K215" s="350"/>
    </row>
    <row r="216" s="1" customFormat="1" ht="15" customHeight="1">
      <c r="B216" s="349"/>
      <c r="C216" s="283"/>
      <c r="D216" s="283"/>
      <c r="E216" s="283"/>
      <c r="F216" s="306">
        <v>3</v>
      </c>
      <c r="G216" s="344"/>
      <c r="H216" s="335" t="s">
        <v>1395</v>
      </c>
      <c r="I216" s="335"/>
      <c r="J216" s="335"/>
      <c r="K216" s="350"/>
    </row>
    <row r="217" s="1" customFormat="1" ht="15" customHeight="1">
      <c r="B217" s="349"/>
      <c r="C217" s="283"/>
      <c r="D217" s="283"/>
      <c r="E217" s="283"/>
      <c r="F217" s="306">
        <v>4</v>
      </c>
      <c r="G217" s="344"/>
      <c r="H217" s="335" t="s">
        <v>1396</v>
      </c>
      <c r="I217" s="335"/>
      <c r="J217" s="335"/>
      <c r="K217" s="350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2021-12-19T14:16:38Z</dcterms:created>
  <dcterms:modified xsi:type="dcterms:W3CDTF">2021-12-19T14:16:49Z</dcterms:modified>
</cp:coreProperties>
</file>